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drawings/drawing9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95" windowWidth="14355" windowHeight="5895" firstSheet="8" activeTab="10"/>
  </bookViews>
  <sheets>
    <sheet name="ин.гонк.юн." sheetId="1" state="hidden" r:id="rId1"/>
    <sheet name="инд.гон.дев." sheetId="2" state="hidden" r:id="rId2"/>
    <sheet name="Лист3" sheetId="3" state="hidden" r:id="rId3"/>
    <sheet name="стар.юн." sheetId="4" state="hidden" r:id="rId4"/>
    <sheet name="сприн.юнош." sheetId="5" state="hidden" r:id="rId5"/>
    <sheet name="сприн.дев.." sheetId="6" state="hidden" r:id="rId6"/>
    <sheet name="масс-ст муж" sheetId="7" state="hidden" r:id="rId7"/>
    <sheet name="масс-ст жен" sheetId="8" state="hidden" r:id="rId8"/>
    <sheet name="эстаф. юн." sheetId="9" r:id="rId9"/>
    <sheet name="стар. дев." sheetId="10" state="hidden" r:id="rId10"/>
    <sheet name="команд.зачет" sheetId="11" r:id="rId11"/>
    <sheet name="эстаф.дев." sheetId="12" r:id="rId12"/>
    <sheet name="список участников" sheetId="13" state="hidden" r:id="rId13"/>
    <sheet name="жеребьевка" sheetId="14" state="hidden" r:id="rId14"/>
    <sheet name="Лист1" sheetId="15" state="hidden" r:id="rId15"/>
    <sheet name="Лист2" sheetId="16" state="hidden" r:id="rId16"/>
    <sheet name="Список юношей" sheetId="17" state="hidden" r:id="rId17"/>
    <sheet name="Список дев." sheetId="18" state="hidden" r:id="rId18"/>
    <sheet name="Лист4" sheetId="19" state="hidden" r:id="rId19"/>
  </sheets>
  <definedNames/>
  <calcPr fullCalcOnLoad="1"/>
</workbook>
</file>

<file path=xl/sharedStrings.xml><?xml version="1.0" encoding="utf-8"?>
<sst xmlns="http://schemas.openxmlformats.org/spreadsheetml/2006/main" count="2134" uniqueCount="665">
  <si>
    <t xml:space="preserve">СОБ"Чайка" п.Пржевальское Демидовского района Смоленской области                                                                                                                                                                </t>
  </si>
  <si>
    <t>Погодные условия на стадионе</t>
  </si>
  <si>
    <t>Начало соревнований</t>
  </si>
  <si>
    <t>Окончание соревнований</t>
  </si>
  <si>
    <t>Погода</t>
  </si>
  <si>
    <t>ясно</t>
  </si>
  <si>
    <t>жесткая</t>
  </si>
  <si>
    <t>Температура снега</t>
  </si>
  <si>
    <t>Температура воздуха</t>
  </si>
  <si>
    <t>Влажность</t>
  </si>
  <si>
    <t>Направление /сила ветра</t>
  </si>
  <si>
    <t>Жюри</t>
  </si>
  <si>
    <t>Описание трассы</t>
  </si>
  <si>
    <t>Главный судья: Петроченков С.М. г. Смоленск</t>
  </si>
  <si>
    <t>Максимальный подъем: 70 м</t>
  </si>
  <si>
    <t>Перепад высот: 15 м</t>
  </si>
  <si>
    <t>Общий подъем: 150 м</t>
  </si>
  <si>
    <t>старт</t>
  </si>
  <si>
    <t>интервал</t>
  </si>
  <si>
    <t>шраф</t>
  </si>
  <si>
    <t>Место</t>
  </si>
  <si>
    <t>Старт     №</t>
  </si>
  <si>
    <t>Время старта</t>
  </si>
  <si>
    <t>Время финиша</t>
  </si>
  <si>
    <t>группа</t>
  </si>
  <si>
    <t>Фамилия, имя</t>
  </si>
  <si>
    <t>Год рожд.</t>
  </si>
  <si>
    <t>Спорт. разряд</t>
  </si>
  <si>
    <t>Субъект федерации</t>
  </si>
  <si>
    <t>Штраф</t>
  </si>
  <si>
    <t>Всего</t>
  </si>
  <si>
    <t>Время гонки</t>
  </si>
  <si>
    <t>Отставание</t>
  </si>
  <si>
    <t>л</t>
  </si>
  <si>
    <t>с</t>
  </si>
  <si>
    <t>Технический делегат: Векшин Ю.Д. г.Смоленск</t>
  </si>
  <si>
    <t>Член жюри: Парфенова Г.Е. Московская обл.</t>
  </si>
  <si>
    <t>кмс</t>
  </si>
  <si>
    <r>
      <t xml:space="preserve">Ивановская обл. </t>
    </r>
    <r>
      <rPr>
        <sz val="10"/>
        <color indexed="8"/>
        <rFont val="Times New Roman"/>
        <family val="1"/>
      </rPr>
      <t>СДЮЦ"Звёздный"</t>
    </r>
  </si>
  <si>
    <r>
      <t xml:space="preserve">Московская обл.,                                                         </t>
    </r>
    <r>
      <rPr>
        <sz val="9"/>
        <color indexed="8"/>
        <rFont val="Times New Roman"/>
        <family val="1"/>
      </rPr>
      <t xml:space="preserve">ГБОУ ДОД МО"СДЮШОР "Истина" </t>
    </r>
  </si>
  <si>
    <r>
      <t xml:space="preserve">Московская обл.,                                                         </t>
    </r>
    <r>
      <rPr>
        <sz val="8"/>
        <color indexed="8"/>
        <rFont val="Times New Roman"/>
        <family val="1"/>
      </rPr>
      <t>ГБОУ ДОД МО"СДЮШОР "Истина"</t>
    </r>
    <r>
      <rPr>
        <sz val="9"/>
        <color indexed="8"/>
        <rFont val="Times New Roman"/>
        <family val="1"/>
      </rPr>
      <t xml:space="preserve"> </t>
    </r>
  </si>
  <si>
    <t>Смирнова Любовь</t>
  </si>
  <si>
    <t>Хиталенко Кристина</t>
  </si>
  <si>
    <t>Новикова Людмила</t>
  </si>
  <si>
    <t>Солдатова Ксения</t>
  </si>
  <si>
    <t>Гречина Алена</t>
  </si>
  <si>
    <t>Гончарова Ульяна</t>
  </si>
  <si>
    <t>Ягнакова Лидия</t>
  </si>
  <si>
    <t>Голуб Василиса</t>
  </si>
  <si>
    <t>Прокопьева Ксения</t>
  </si>
  <si>
    <t>Зоболотская Елена</t>
  </si>
  <si>
    <t>Ляпина Елизавета</t>
  </si>
  <si>
    <t>Моисеева Валерия</t>
  </si>
  <si>
    <r>
      <t xml:space="preserve">Московская обл.                                                                                                            </t>
    </r>
    <r>
      <rPr>
        <sz val="9"/>
        <color indexed="8"/>
        <rFont val="Times New Roman"/>
        <family val="1"/>
      </rPr>
      <t xml:space="preserve">МБОУ ДОД "КДЮСШ" </t>
    </r>
  </si>
  <si>
    <r>
      <t xml:space="preserve">Смоленская обл., </t>
    </r>
    <r>
      <rPr>
        <sz val="10"/>
        <color indexed="8"/>
        <rFont val="Times New Roman"/>
        <family val="1"/>
      </rPr>
      <t xml:space="preserve">ДЮСШ4 </t>
    </r>
  </si>
  <si>
    <r>
      <t xml:space="preserve">Смоленская обл., </t>
    </r>
    <r>
      <rPr>
        <sz val="10"/>
        <color indexed="8"/>
        <rFont val="Times New Roman"/>
        <family val="1"/>
      </rPr>
      <t xml:space="preserve">ДЮСШ </t>
    </r>
  </si>
  <si>
    <r>
      <t xml:space="preserve">Смоленская обл., </t>
    </r>
    <r>
      <rPr>
        <sz val="9"/>
        <color indexed="8"/>
        <rFont val="Times New Roman"/>
        <family val="1"/>
      </rPr>
      <t xml:space="preserve">КСДЮСШОР"Юн.России" </t>
    </r>
  </si>
  <si>
    <r>
      <t xml:space="preserve">Владимирская обл., </t>
    </r>
    <r>
      <rPr>
        <sz val="9"/>
        <color indexed="8"/>
        <rFont val="Times New Roman"/>
        <family val="1"/>
      </rPr>
      <t xml:space="preserve">                              СДЮСШОР 3 </t>
    </r>
  </si>
  <si>
    <r>
      <t xml:space="preserve">Московская обл.                                                                        </t>
    </r>
    <r>
      <rPr>
        <sz val="9"/>
        <color indexed="8"/>
        <rFont val="Times New Roman"/>
        <family val="1"/>
      </rPr>
      <t xml:space="preserve">МБОУ ДОД"ДЮСШ" </t>
    </r>
  </si>
  <si>
    <t>Тарасова Елена</t>
  </si>
  <si>
    <t>Букина Юлия</t>
  </si>
  <si>
    <t>Родикова Александра</t>
  </si>
  <si>
    <t>Корнекшева Светлана</t>
  </si>
  <si>
    <t>ПЕРВЕНСТВО                                                                                                                                                                                                                        ЦЕНТРАЛЬНОГО ФЕДЕРАЛЬНОГО ОКРУГА                                                                                                                                                   ПО БИАТЛОНУ</t>
  </si>
  <si>
    <t>17 января 2014 года</t>
  </si>
  <si>
    <t>СОБ "Чайка" п.Пржевальское</t>
  </si>
  <si>
    <t>Стартовало:</t>
  </si>
  <si>
    <t>Секретарь:</t>
  </si>
  <si>
    <t>№ винт.</t>
  </si>
  <si>
    <t>интерв</t>
  </si>
  <si>
    <t>Смоленская обл.ДЮСШ 4</t>
  </si>
  <si>
    <r>
      <t xml:space="preserve">СТАРТОВЫЙ ПРОТОКОЛ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4"/>
        <color indexed="8"/>
        <rFont val="Times New Roman"/>
        <family val="1"/>
      </rPr>
      <t>Индивидуальная гонка 7,5км. Девушки 1997-98 гг.рождения</t>
    </r>
  </si>
  <si>
    <r>
      <t xml:space="preserve">Калужская обл. </t>
    </r>
    <r>
      <rPr>
        <sz val="10"/>
        <color indexed="8"/>
        <rFont val="Times New Roman"/>
        <family val="1"/>
      </rPr>
      <t>ДЮСШ"Старт"</t>
    </r>
  </si>
  <si>
    <r>
      <t>Калужская обл.</t>
    </r>
    <r>
      <rPr>
        <sz val="10"/>
        <color indexed="8"/>
        <rFont val="Times New Roman"/>
        <family val="1"/>
      </rPr>
      <t>ДЮСШ"Орлёнок"</t>
    </r>
  </si>
  <si>
    <r>
      <t>Владимирская обл.,</t>
    </r>
    <r>
      <rPr>
        <sz val="9"/>
        <color indexed="8"/>
        <rFont val="Times New Roman"/>
        <family val="1"/>
      </rPr>
      <t xml:space="preserve">СДЮСШОР 3 </t>
    </r>
  </si>
  <si>
    <r>
      <t xml:space="preserve">Ярославская обл., </t>
    </r>
    <r>
      <rPr>
        <sz val="10"/>
        <color indexed="8"/>
        <rFont val="Times New Roman"/>
        <family val="1"/>
      </rPr>
      <t xml:space="preserve">СДЮСШОР 3 </t>
    </r>
  </si>
  <si>
    <r>
      <t xml:space="preserve">Калужская обл. </t>
    </r>
    <r>
      <rPr>
        <sz val="10"/>
        <color indexed="8"/>
        <rFont val="Times New Roman"/>
        <family val="1"/>
      </rPr>
      <t>ДЮСШ"Атлант"</t>
    </r>
  </si>
  <si>
    <r>
      <t>Степанова</t>
    </r>
    <r>
      <rPr>
        <sz val="11"/>
        <color indexed="8"/>
        <rFont val="Times New Roman"/>
        <family val="1"/>
      </rPr>
      <t xml:space="preserve"> Александра</t>
    </r>
  </si>
  <si>
    <r>
      <t xml:space="preserve">Калужская обл.                              </t>
    </r>
    <r>
      <rPr>
        <sz val="10"/>
        <color indexed="8"/>
        <rFont val="Times New Roman"/>
        <family val="1"/>
      </rPr>
      <t>ДЮСШ"Орлёнок"</t>
    </r>
  </si>
  <si>
    <t>Стартовало</t>
  </si>
  <si>
    <t>Финишировало</t>
  </si>
  <si>
    <t>Не стартовало</t>
  </si>
  <si>
    <t>Не финишировало</t>
  </si>
  <si>
    <t>Дисквалифицировано</t>
  </si>
  <si>
    <t>Главный судья соревнований</t>
  </si>
  <si>
    <t>Судья республиканской категории                                             С.М. Петроченков</t>
  </si>
  <si>
    <t>Главный секретарь соревнвоаний</t>
  </si>
  <si>
    <t>Судья республиканской категории                                              Л.Я. Лукашова</t>
  </si>
  <si>
    <t>Селиванов Илья</t>
  </si>
  <si>
    <t>Павлюк Николай</t>
  </si>
  <si>
    <t>Евсеев Владислав</t>
  </si>
  <si>
    <t>Фоминых Сергей</t>
  </si>
  <si>
    <t xml:space="preserve">СОБ"Чайка" п.Пржевальское Демидовского района Смоленской обл.                                                                                                                                                                                                       </t>
  </si>
  <si>
    <t>Лыжная  трасса</t>
  </si>
  <si>
    <t>Член жюри: Сандуляк С.Г. Смоленская обл.</t>
  </si>
  <si>
    <t>штраф</t>
  </si>
  <si>
    <t>мс</t>
  </si>
  <si>
    <t>Доскалов Алексей</t>
  </si>
  <si>
    <t>Лихачев Павел</t>
  </si>
  <si>
    <t>Волотов Дмитрий</t>
  </si>
  <si>
    <t>Пидкович Илья</t>
  </si>
  <si>
    <t>Лещев Андрей</t>
  </si>
  <si>
    <t>место</t>
  </si>
  <si>
    <t>Мужчины</t>
  </si>
  <si>
    <t>Юниоры</t>
  </si>
  <si>
    <t>Чертихина Валентина</t>
  </si>
  <si>
    <t>Кузина Ольга</t>
  </si>
  <si>
    <t>Сандуляк Валерия</t>
  </si>
  <si>
    <t>Добронравова Ольга</t>
  </si>
  <si>
    <t xml:space="preserve">Орлова Эльвира </t>
  </si>
  <si>
    <t>Фомичева Виктория</t>
  </si>
  <si>
    <t>Женщины</t>
  </si>
  <si>
    <t>Юниорки</t>
  </si>
  <si>
    <r>
      <t xml:space="preserve">Смоленская обл.,                 </t>
    </r>
    <r>
      <rPr>
        <sz val="10"/>
        <color indexed="8"/>
        <rFont val="Times New Roman"/>
        <family val="1"/>
      </rPr>
      <t xml:space="preserve">ЦСП,СГАФКСТ </t>
    </r>
  </si>
  <si>
    <t>Вып. р-д</t>
  </si>
  <si>
    <t>Очки</t>
  </si>
  <si>
    <r>
      <t xml:space="preserve">Калужская обл. </t>
    </r>
    <r>
      <rPr>
        <sz val="10"/>
        <color indexed="8"/>
        <rFont val="Times New Roman"/>
        <family val="1"/>
      </rPr>
      <t>ДЮСШ"Орлёнок"</t>
    </r>
  </si>
  <si>
    <r>
      <t xml:space="preserve">Московская обл.                                                                                           </t>
    </r>
    <r>
      <rPr>
        <sz val="10"/>
        <color indexed="8"/>
        <rFont val="Times New Roman"/>
        <family val="1"/>
      </rPr>
      <t xml:space="preserve">ГБУ МО "ЦЗВС" </t>
    </r>
  </si>
  <si>
    <r>
      <t xml:space="preserve">Московская обл.                                                         </t>
    </r>
    <r>
      <rPr>
        <sz val="10"/>
        <color indexed="8"/>
        <rFont val="Times New Roman"/>
        <family val="1"/>
      </rPr>
      <t xml:space="preserve">ГБУ МО "ЦЗВС" </t>
    </r>
  </si>
  <si>
    <t>Купреева Светлана</t>
  </si>
  <si>
    <t>Лунина Светлана</t>
  </si>
  <si>
    <t>Кунец Анастасия</t>
  </si>
  <si>
    <t>Республика Беларусь</t>
  </si>
  <si>
    <t>н/ф</t>
  </si>
  <si>
    <t xml:space="preserve">Зам.главного судьи по трассам: Щельцын М.Н г.Москва                                                                                                                                                                                                            </t>
  </si>
  <si>
    <t>Член жюри: Демин С.Н. Владимирская обл.</t>
  </si>
  <si>
    <t>Вып.р-д</t>
  </si>
  <si>
    <r>
      <t xml:space="preserve">ЧЕМПИОНАТ и  ПЕРВЕНСТВО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color indexed="8"/>
        <rFont val="Times New Roman"/>
        <family val="1"/>
      </rPr>
      <t>ЦЕНТРАЛЬНОГО ФЕДЕРАЛЬНОГО ОКРУГА                                                                                                  ПО БИАТЛОНУ</t>
    </r>
  </si>
  <si>
    <t xml:space="preserve">Зам.главного судьи по трассам:  Щельцын М.Н. г.Москва                                                                                                                                                                                                           </t>
  </si>
  <si>
    <r>
      <t xml:space="preserve">ЧЕМПИОНАТ и   ПЕРВЕНСТВО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color indexed="8"/>
        <rFont val="Times New Roman"/>
        <family val="1"/>
      </rPr>
      <t>ЦЕНТРАЛЬНОГО ФЕДЕРАЛЬНОГО ОКРУГА                                                                                                  ПО БИАТЛОНУ</t>
    </r>
  </si>
  <si>
    <t>19 января 2014 года</t>
  </si>
  <si>
    <t>Першиков Станислав</t>
  </si>
  <si>
    <r>
      <t xml:space="preserve">Московская обл.                                                                                                                                                       </t>
    </r>
    <r>
      <rPr>
        <sz val="9"/>
        <color indexed="8"/>
        <rFont val="Times New Roman"/>
        <family val="1"/>
      </rPr>
      <t xml:space="preserve">ГБООУ ДОД МО "СДЮСШОР "Истина" </t>
    </r>
  </si>
  <si>
    <r>
      <t xml:space="preserve">Московская обл.                                                                                                                                                          </t>
    </r>
    <r>
      <rPr>
        <sz val="9"/>
        <color indexed="8"/>
        <rFont val="Times New Roman"/>
        <family val="1"/>
      </rPr>
      <t xml:space="preserve">ГБООУ ДОД МО "СДЮСШОР "Истина" </t>
    </r>
  </si>
  <si>
    <r>
      <t xml:space="preserve">Смоленская обл.                                                                        </t>
    </r>
    <r>
      <rPr>
        <sz val="10"/>
        <color indexed="8"/>
        <rFont val="Times New Roman"/>
        <family val="1"/>
      </rPr>
      <t xml:space="preserve">ЦСП, СГАФКСТ, </t>
    </r>
  </si>
  <si>
    <r>
      <t xml:space="preserve">Московская обл.                                                                                                                                                                                            </t>
    </r>
    <r>
      <rPr>
        <sz val="9"/>
        <color indexed="8"/>
        <rFont val="Times New Roman"/>
        <family val="1"/>
      </rPr>
      <t xml:space="preserve">ГБООУ ДОД МО "СДЮСШОР "Истина" </t>
    </r>
  </si>
  <si>
    <r>
      <t xml:space="preserve">Владимирская обл.,                                                                                                                                        </t>
    </r>
    <r>
      <rPr>
        <sz val="9"/>
        <color indexed="8"/>
        <rFont val="Times New Roman"/>
        <family val="1"/>
      </rPr>
      <t xml:space="preserve">СДЮСШОР 3 </t>
    </r>
  </si>
  <si>
    <t>стрельба</t>
  </si>
  <si>
    <t>Длина трассы:( 5х 2,5 км)</t>
  </si>
  <si>
    <r>
      <t xml:space="preserve">Московская обл.                     </t>
    </r>
    <r>
      <rPr>
        <sz val="10"/>
        <color indexed="8"/>
        <rFont val="Times New Roman"/>
        <family val="1"/>
      </rPr>
      <t xml:space="preserve">ГБУ МО "ЦЗВС" </t>
    </r>
  </si>
  <si>
    <r>
      <t xml:space="preserve">Московская обл.,                                                         </t>
    </r>
    <r>
      <rPr>
        <sz val="9"/>
        <color indexed="8"/>
        <rFont val="Times New Roman"/>
        <family val="1"/>
      </rPr>
      <t xml:space="preserve">ГБОУ ДОД МО "СДЮСШОР "Истина" </t>
    </r>
  </si>
  <si>
    <t>Длина трассы: (4х 2,0 км)+ (1 х 2,5 км)</t>
  </si>
  <si>
    <t>№ ком.</t>
  </si>
  <si>
    <t>Этап</t>
  </si>
  <si>
    <t>Личный  результат</t>
  </si>
  <si>
    <t>Итоговый результат</t>
  </si>
  <si>
    <t>Σ</t>
  </si>
  <si>
    <r>
      <rPr>
        <sz val="14"/>
        <rFont val="Times New Roman"/>
        <family val="1"/>
      </rPr>
      <t xml:space="preserve">ИТОГОВЫЕ РЕЗУЛЬТАТЫ  </t>
    </r>
    <r>
      <rPr>
        <sz val="11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6"/>
        <rFont val="Times New Roman"/>
        <family val="1"/>
      </rPr>
      <t xml:space="preserve">Масстарт </t>
    </r>
    <r>
      <rPr>
        <sz val="14"/>
        <rFont val="Times New Roman"/>
        <family val="1"/>
      </rPr>
      <t xml:space="preserve">12,5км Мужчины, юниоры                                                                                                                                                                                                                                </t>
    </r>
  </si>
  <si>
    <t>Северный 2м/с</t>
  </si>
  <si>
    <t xml:space="preserve">Начало:12:15 </t>
  </si>
  <si>
    <t>Окончание:13:02</t>
  </si>
  <si>
    <t>Начало:13:00</t>
  </si>
  <si>
    <t>Окончание:13:47</t>
  </si>
  <si>
    <r>
      <rPr>
        <sz val="14"/>
        <rFont val="Times New Roman"/>
        <family val="1"/>
      </rPr>
      <t xml:space="preserve">ИТОГОВЫЕ РЕЗУЛЬТАТЫ  </t>
    </r>
    <r>
      <rPr>
        <sz val="11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6"/>
        <rFont val="Times New Roman"/>
        <family val="1"/>
      </rPr>
      <t xml:space="preserve">Масстарт 10 км  Женщины, юниорки  </t>
    </r>
    <r>
      <rPr>
        <sz val="14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</t>
    </r>
  </si>
  <si>
    <t>Главный секретарь соревнований</t>
  </si>
  <si>
    <t>Северный 2 м/с</t>
  </si>
  <si>
    <t>всего</t>
  </si>
  <si>
    <t>Результат</t>
  </si>
  <si>
    <t>Список участников юноши</t>
  </si>
  <si>
    <t>Список участниц девушки</t>
  </si>
  <si>
    <t>добавка по штраф.</t>
  </si>
  <si>
    <t>№ п\п</t>
  </si>
  <si>
    <t>Организация</t>
  </si>
  <si>
    <t>юноши</t>
  </si>
  <si>
    <t>девушки</t>
  </si>
  <si>
    <t>командный зачет</t>
  </si>
  <si>
    <t>сумма очков</t>
  </si>
  <si>
    <t>ин.гон.</t>
  </si>
  <si>
    <t>спринт</t>
  </si>
  <si>
    <t>эстафета</t>
  </si>
  <si>
    <r>
      <rPr>
        <b/>
        <sz val="14"/>
        <color indexed="8"/>
        <rFont val="Times New Roman"/>
        <family val="1"/>
      </rPr>
      <t xml:space="preserve"> ПЕРВЕНСТВО  РОССИИ    </t>
    </r>
    <r>
      <rPr>
        <sz val="12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ПО БИАТЛОНУ "СНЕЖНЫЙ СНАЙПЕР",                                                                                                                                                                                                                                                   ПОСВЯЩЕННОЕ ДНЮ ЗАЩИТНИКА ОТЕЧЕСТВА</t>
    </r>
  </si>
  <si>
    <t>СОБ" Чайка" п. Пржевальское</t>
  </si>
  <si>
    <r>
      <rPr>
        <b/>
        <sz val="14"/>
        <color indexed="8"/>
        <rFont val="Times New Roman"/>
        <family val="1"/>
      </rPr>
      <t xml:space="preserve"> ПЕРВЕНСТВО  РОССИИ           </t>
    </r>
    <r>
      <rPr>
        <sz val="12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ПО БИАТЛОНУ "СНЕЖНЫЙ СНАЙПЕР",                                                                                                                                                                                                                                                                                      ПОСВЯЩЕННОЕ ДНЮ ЗАЩИТНИКА ОТЕЧЕСТВА </t>
    </r>
  </si>
  <si>
    <t>СОБ " Чайка" п.Пржевальское</t>
  </si>
  <si>
    <t xml:space="preserve">Орлов Иван </t>
  </si>
  <si>
    <t>Берестов Вячеслав</t>
  </si>
  <si>
    <t>Боженков Роман</t>
  </si>
  <si>
    <t xml:space="preserve">Смоленская обл. СОГБОУДОД КСДЮСШОР " Юность России" </t>
  </si>
  <si>
    <t>Кошелев Иван</t>
  </si>
  <si>
    <t>Комаров Павел</t>
  </si>
  <si>
    <t>Смирнов Евгений</t>
  </si>
  <si>
    <t>Коробов Данила</t>
  </si>
  <si>
    <t xml:space="preserve">Смоленская обл.СОГБОУДОД КСДЮСШОР " Юность России"      </t>
  </si>
  <si>
    <t xml:space="preserve">Смоленская обл., ДЮСШ г.Вязьма </t>
  </si>
  <si>
    <t>Смоленская обл. СОГБОУДОД КСДЮСШОР " Юность России"</t>
  </si>
  <si>
    <t xml:space="preserve">Смоленская обл. СОГБОУДОД КСДЮСШОР " Юность России"  </t>
  </si>
  <si>
    <t>Фроловская Дарья</t>
  </si>
  <si>
    <t>Иванова Амина</t>
  </si>
  <si>
    <t>Гришкова Валерия</t>
  </si>
  <si>
    <t>Белякова Ангелина</t>
  </si>
  <si>
    <t>Фаенкова Арина</t>
  </si>
  <si>
    <t xml:space="preserve">Смоленская обл. СОГБОУДОД КСДЮСШОР " Юн. России" </t>
  </si>
  <si>
    <t xml:space="preserve">Смоленская обл. ДЮСШ  г.Вязьма </t>
  </si>
  <si>
    <t xml:space="preserve">Смоленская обл. СОГБОУДОД КСДЮСШОР " Юн. России"   </t>
  </si>
  <si>
    <t xml:space="preserve">Смоленская обл.ДЮСШ г.Десногорск   </t>
  </si>
  <si>
    <t xml:space="preserve">Смоленская обл. СОГБОУДОД КСДЮСШОР " Юность России"                                             </t>
  </si>
  <si>
    <t>Додонов  Илья</t>
  </si>
  <si>
    <t>Московская обл, МБОУ ДОД КДЮСШ г.Пушкино</t>
  </si>
  <si>
    <t>Моисеева Анна</t>
  </si>
  <si>
    <t>Семенова Ксения</t>
  </si>
  <si>
    <t>Алеева Алина</t>
  </si>
  <si>
    <t>Тюменская обл.,ЦПСР</t>
  </si>
  <si>
    <t>Клопотная Евгения</t>
  </si>
  <si>
    <t>Ленартович Анастасия</t>
  </si>
  <si>
    <t>Сидорова Дарья</t>
  </si>
  <si>
    <t>Третьякова Алена</t>
  </si>
  <si>
    <t>Созонов Павел</t>
  </si>
  <si>
    <t>Таштимеров Денис</t>
  </si>
  <si>
    <t>Жернаков Александр</t>
  </si>
  <si>
    <t>Карпов Данил</t>
  </si>
  <si>
    <t>Шелепов Вячеслав</t>
  </si>
  <si>
    <t>Герасимов Илья</t>
  </si>
  <si>
    <t>Свердловская обл., ДЮСШ г.Каменск-Уральский</t>
  </si>
  <si>
    <t>Хрустинский Денис</t>
  </si>
  <si>
    <t>Резцова Василиса</t>
  </si>
  <si>
    <t>Московская обл, ДЮСШ по ЗВС г.о.Химки</t>
  </si>
  <si>
    <t>Комаров Владимир</t>
  </si>
  <si>
    <t>Яковенко Маргарита</t>
  </si>
  <si>
    <t>Цветкова Вера</t>
  </si>
  <si>
    <t>1юн</t>
  </si>
  <si>
    <t>Редькина Екатерина</t>
  </si>
  <si>
    <t>Федотова Надежда</t>
  </si>
  <si>
    <t>Вертиль Жанна</t>
  </si>
  <si>
    <t>Харина Анастасия</t>
  </si>
  <si>
    <t>Герасимова Ксения</t>
  </si>
  <si>
    <t>1 юн.</t>
  </si>
  <si>
    <t xml:space="preserve">г.Москва, ГБУ СШОР 43              </t>
  </si>
  <si>
    <t xml:space="preserve">г.Москва, ГБУ СШОР 43             </t>
  </si>
  <si>
    <t xml:space="preserve">г.Москва, ГБУСШОР 43              </t>
  </si>
  <si>
    <t>Братчиков Сергей</t>
  </si>
  <si>
    <t>Касаткин Артем</t>
  </si>
  <si>
    <t>Смирнов Артем</t>
  </si>
  <si>
    <t>Комель Виктор</t>
  </si>
  <si>
    <t>Гнедовский Всеволод</t>
  </si>
  <si>
    <t>Баев Даниил</t>
  </si>
  <si>
    <t>Комаров Савелий</t>
  </si>
  <si>
    <t>Иванов Александр</t>
  </si>
  <si>
    <t>Респ.Карелия,РСДЮСШОР г.Петрозаводск</t>
  </si>
  <si>
    <t>Квитко Евгений</t>
  </si>
  <si>
    <t>Акрицкий Илья</t>
  </si>
  <si>
    <t>г.Санкт-Петербург, СДЮСШОР 3</t>
  </si>
  <si>
    <t>Калюков Никита</t>
  </si>
  <si>
    <t>Семеновых Дмитрий</t>
  </si>
  <si>
    <t>Чижевский Виктор</t>
  </si>
  <si>
    <t>Байкова Дарья</t>
  </si>
  <si>
    <t xml:space="preserve">Караганова Ульяна </t>
  </si>
  <si>
    <t>Панина Лилия</t>
  </si>
  <si>
    <t>Степанова Вера</t>
  </si>
  <si>
    <t>Трапезникова Диана</t>
  </si>
  <si>
    <t>Плюснина Полина</t>
  </si>
  <si>
    <t>Пермский край,"СДЮСШОР Старт" г.Добрянка</t>
  </si>
  <si>
    <t>Шаклеева Дарья</t>
  </si>
  <si>
    <t>Шадрина Ангелина</t>
  </si>
  <si>
    <t>Пермский край,"СДЮСШОР Старт" г.Усолье</t>
  </si>
  <si>
    <t>Лапина Светлана</t>
  </si>
  <si>
    <t>Лапина Юлия</t>
  </si>
  <si>
    <t>Лунев Данил</t>
  </si>
  <si>
    <t>Пермский край,"СДЮСШОР Старт" г.Юго-Камск</t>
  </si>
  <si>
    <t>Никитин Никита</t>
  </si>
  <si>
    <t>Токарев Юрий</t>
  </si>
  <si>
    <t>Амирбеков Артем</t>
  </si>
  <si>
    <t>Казымов Никита</t>
  </si>
  <si>
    <t>Крохин Никита</t>
  </si>
  <si>
    <t>Остроухов Дмитрий</t>
  </si>
  <si>
    <t>Маслов Егор</t>
  </si>
  <si>
    <t>Рябинин Дмитрий</t>
  </si>
  <si>
    <t>Саратовская обл.,ДЮСШ "Юность"г.Балаково</t>
  </si>
  <si>
    <t>Куценко Александр</t>
  </si>
  <si>
    <t>Родина Екатерина</t>
  </si>
  <si>
    <t>Штрафное время</t>
  </si>
  <si>
    <t>Стрельба</t>
  </si>
  <si>
    <t>Малютин Ростислав</t>
  </si>
  <si>
    <t>Ярославская обл. СДЮСШОР 3</t>
  </si>
  <si>
    <t>Коптев Артем</t>
  </si>
  <si>
    <t>Анкудинов Глеб</t>
  </si>
  <si>
    <t>Климов Дмитрий</t>
  </si>
  <si>
    <t>Щенников Вячеслав</t>
  </si>
  <si>
    <t>Виноградова Алена</t>
  </si>
  <si>
    <t>Ярославская обл.СДЮСШОР 3</t>
  </si>
  <si>
    <t>Лазарева Кристина</t>
  </si>
  <si>
    <t>Анфиногенова Наталия</t>
  </si>
  <si>
    <t>Забелина Виктория</t>
  </si>
  <si>
    <t>Парынова Надежда</t>
  </si>
  <si>
    <t>г.Москва</t>
  </si>
  <si>
    <t xml:space="preserve">Московская </t>
  </si>
  <si>
    <t>Пермский край</t>
  </si>
  <si>
    <t>Самарская</t>
  </si>
  <si>
    <t>Саратовская</t>
  </si>
  <si>
    <t>Свердловская</t>
  </si>
  <si>
    <t>Смоленская</t>
  </si>
  <si>
    <t>г.Санкт-Петербург</t>
  </si>
  <si>
    <t>Респ.Карелия</t>
  </si>
  <si>
    <t>Тюменская</t>
  </si>
  <si>
    <t>Ярославская</t>
  </si>
  <si>
    <t>Территория</t>
  </si>
  <si>
    <t>установки</t>
  </si>
  <si>
    <t>Березан Дмитрий</t>
  </si>
  <si>
    <t>дев.</t>
  </si>
  <si>
    <t xml:space="preserve">г.Москва, ГБУ СШОР 43      </t>
  </si>
  <si>
    <t>43л</t>
  </si>
  <si>
    <t>44л</t>
  </si>
  <si>
    <t>45л</t>
  </si>
  <si>
    <t>46л</t>
  </si>
  <si>
    <t>Самарская обл.СДЮСШОР 1                                                        г. Тальятти</t>
  </si>
  <si>
    <t>Самарская обл.СДЮСШОР 1                                                                       г. Тальятти</t>
  </si>
  <si>
    <t>Самарская обл.СДЮСШОР 1                                                                      г. Тальятти</t>
  </si>
  <si>
    <t>Горячев Иван</t>
  </si>
  <si>
    <t>Архангельская обл.,ИДЮЦ г.Архангельск</t>
  </si>
  <si>
    <t>Козьминов Матвей</t>
  </si>
  <si>
    <t>Улитин Матвей</t>
  </si>
  <si>
    <t>35л</t>
  </si>
  <si>
    <t>36л</t>
  </si>
  <si>
    <t>37л</t>
  </si>
  <si>
    <t>Архангельская</t>
  </si>
  <si>
    <t>Начало:12:45</t>
  </si>
  <si>
    <t>Ʃ</t>
  </si>
  <si>
    <t>Индивидуальная гонка  5 км.   Девушки           19 февраля 2014 года</t>
  </si>
  <si>
    <t>Индивидуальная гонка  6 км. Юноши               19 февраля 2014 года</t>
  </si>
  <si>
    <t>1-Семенова; 2 - Моисеева ;  3 - Резцова</t>
  </si>
  <si>
    <t>Смирнов,Берестов,Комаров</t>
  </si>
  <si>
    <t>Московская</t>
  </si>
  <si>
    <t>Амирбеков ,Токарев,Лунев</t>
  </si>
  <si>
    <t>Плюснева,Шадрина, Шаклеева</t>
  </si>
  <si>
    <t>Березан,Калюков,Акрицкий</t>
  </si>
  <si>
    <t>Байкова,Трапезникова,Степанова</t>
  </si>
  <si>
    <t>Шелепов,Карпов,Таштимеров</t>
  </si>
  <si>
    <t>Третьякова,Клопотная,Сидорова</t>
  </si>
  <si>
    <t>Горячев ,Улитин,Козьминов</t>
  </si>
  <si>
    <t>Комаров,Хрустинский,Герасимов</t>
  </si>
  <si>
    <t>Остроухов,Маслов,Крохин</t>
  </si>
  <si>
    <t>Семенова,Моисеева,Резцова</t>
  </si>
  <si>
    <t>Виноградова,Забелина,Лазарева</t>
  </si>
  <si>
    <t>Климов,Коптев,Малютин</t>
  </si>
  <si>
    <t>Тюменская-С-Петербург</t>
  </si>
  <si>
    <t>Ленартович Тюм.,Караганова С-П.,Алеева Тюм.</t>
  </si>
  <si>
    <t>С-Петербург-Московская</t>
  </si>
  <si>
    <t>Семеновных С-П.,Чижевский С-П.,Додонов М.обл.</t>
  </si>
  <si>
    <t>Пермский-Саратовская</t>
  </si>
  <si>
    <t>Лапина Юля Пер.,Родина Сар., Лапина Света-Пер.</t>
  </si>
  <si>
    <t>Пермский-г.Москва</t>
  </si>
  <si>
    <t>Никитин Пер.,Казымов Пер.,Баев  г.Москва</t>
  </si>
  <si>
    <t>Смоленская (лично)</t>
  </si>
  <si>
    <t>Белякова,Гришкова,Фаенкова</t>
  </si>
  <si>
    <t>Смоленская 2</t>
  </si>
  <si>
    <t>Созонов Тюм.,Жернаков Тюм.,.</t>
  </si>
  <si>
    <t>Кошелев,Орлов ,Коробов</t>
  </si>
  <si>
    <t>время старта</t>
  </si>
  <si>
    <t>Мосвка 2</t>
  </si>
  <si>
    <t>Касаткин, Гнедовский,Комаров</t>
  </si>
  <si>
    <t xml:space="preserve">Москва 2 </t>
  </si>
  <si>
    <t>Москва-С.Петербург</t>
  </si>
  <si>
    <t>Юдокова,Герасимова,Федотова</t>
  </si>
  <si>
    <t>Вертель,Панина С-П.,Харина</t>
  </si>
  <si>
    <t>Тюменская-Ярославская</t>
  </si>
  <si>
    <t>Иванова, Родикова,Фроловская</t>
  </si>
  <si>
    <t>Респ.Карелия- Ярославская</t>
  </si>
  <si>
    <t>Рябинин,Куценко,Яворницкий</t>
  </si>
  <si>
    <t>Иванов,Квитко,</t>
  </si>
  <si>
    <t>Спорт. р-д</t>
  </si>
  <si>
    <t>20 февраля 2015 г.</t>
  </si>
  <si>
    <t>Главный судья: Петроченков С.М. г.Смоленск</t>
  </si>
  <si>
    <r>
      <t>Зам.главного судьи по трассам: Пронин В.П. г.Смоленск</t>
    </r>
    <r>
      <rPr>
        <sz val="11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</t>
    </r>
  </si>
  <si>
    <t>Перепад высот: 25м</t>
  </si>
  <si>
    <t>Максимальный подъем: 23м</t>
  </si>
  <si>
    <t>Общая высота  подъемов: 120м</t>
  </si>
  <si>
    <t>убавить</t>
  </si>
  <si>
    <t>Статистика</t>
  </si>
  <si>
    <t>Заявлено/финишировало/не стартовало/дисквалифицировано</t>
  </si>
  <si>
    <t>Погода/Температура воздуха/Влажность/Ветер</t>
  </si>
  <si>
    <t>Решение жюри</t>
  </si>
  <si>
    <t>Главный судья                                                                                                                                                                                                                                                                                      Петроченков С.М.- г.Смоленск -судья ВК</t>
  </si>
  <si>
    <t>Главный секретарь                                                                                                                                                                                                                                                                                                               Лукашова Л.Я.-г.Смоленск-судья ВК</t>
  </si>
  <si>
    <t>Пермский край,"СДЮСШОР Старт, Динамо, г.Добрянка</t>
  </si>
  <si>
    <t>Пермский край,"СДЮСШОР Старт",Динамо,г.Добрянка</t>
  </si>
  <si>
    <t>Варган Михаил</t>
  </si>
  <si>
    <t>Нефёдов Денис</t>
  </si>
  <si>
    <t>Пермский край,"СДЮСШОР Старт" Динамо,г.Добрянка</t>
  </si>
  <si>
    <t>Кузнецова  Екатерина</t>
  </si>
  <si>
    <t>Пермский край, ДЮСШ, Динамо, г.Добрянка</t>
  </si>
  <si>
    <t>Угольникова Светлана</t>
  </si>
  <si>
    <t>Пермский край,"СДЮСШОР Старт" Динамо,п.Юго-Камский</t>
  </si>
  <si>
    <t>Соколова Валерия</t>
  </si>
  <si>
    <t>Погодина Анастасия</t>
  </si>
  <si>
    <t xml:space="preserve"> 20 февраля 2015года</t>
  </si>
  <si>
    <t>Министерство спорта РФ</t>
  </si>
  <si>
    <t>стар.№</t>
  </si>
  <si>
    <t>Тюменская область</t>
  </si>
  <si>
    <t>Храмцов Вячеслав</t>
  </si>
  <si>
    <t>Тюменская обл.,ЦПСР г.Тюмень</t>
  </si>
  <si>
    <t>Соловьев Даниил</t>
  </si>
  <si>
    <t>Бабушкин Александр</t>
  </si>
  <si>
    <t>Шульгин Алексей</t>
  </si>
  <si>
    <t>Райкова Кристина</t>
  </si>
  <si>
    <t>Холманских Мария</t>
  </si>
  <si>
    <t>Букина Влада</t>
  </si>
  <si>
    <t>Москва</t>
  </si>
  <si>
    <t>Копейкин Дмитрий</t>
  </si>
  <si>
    <t>Жариков Денис</t>
  </si>
  <si>
    <t>1юн.</t>
  </si>
  <si>
    <t>Поскряков Ярослав</t>
  </si>
  <si>
    <t>Тишков Даниил</t>
  </si>
  <si>
    <t>Котова Анастасия</t>
  </si>
  <si>
    <t>Денисова Полина</t>
  </si>
  <si>
    <t>Гаврилова Ксения</t>
  </si>
  <si>
    <t>Камчатский край</t>
  </si>
  <si>
    <t>Лаврухин Дмитрий</t>
  </si>
  <si>
    <t>Федюкин Александр</t>
  </si>
  <si>
    <t>Абаев Евгений</t>
  </si>
  <si>
    <t>Бородатов Александр</t>
  </si>
  <si>
    <t>Мирошниченко Мария</t>
  </si>
  <si>
    <t>Михайлова Анастасия</t>
  </si>
  <si>
    <t>Захарченко Анастасия</t>
  </si>
  <si>
    <t>Республика Мордовия</t>
  </si>
  <si>
    <t>Бякин Ярослав</t>
  </si>
  <si>
    <t>Республика Мордовия,                                      РЦ-СДЮСШОР г.Саранск</t>
  </si>
  <si>
    <t>Сержантов Илья</t>
  </si>
  <si>
    <t>Чудайкин Дмитрий</t>
  </si>
  <si>
    <t>Крайнова Софья</t>
  </si>
  <si>
    <t>Петяева Кристина</t>
  </si>
  <si>
    <t>Вишнякова Ангелина</t>
  </si>
  <si>
    <t>Лукина Дарина</t>
  </si>
  <si>
    <t>Смоленская область</t>
  </si>
  <si>
    <t>Дропаш Вячеслав</t>
  </si>
  <si>
    <t>Смоленская область. СОГБОУДОД КСДЮСШОР " Юность России"п.Пржевальское</t>
  </si>
  <si>
    <t xml:space="preserve">Смоленская область., ЦСП, МБОУДОД ДЮСШ г.Вязьма </t>
  </si>
  <si>
    <t xml:space="preserve">Смоленская область, МБОУДОД ДЮСШ г.Десногорск   </t>
  </si>
  <si>
    <t>Переходкина Анна</t>
  </si>
  <si>
    <t>Квитко Екатерина</t>
  </si>
  <si>
    <t xml:space="preserve">Смоленская область, МБОУДОД ДЮСШ п. Верхнеднепровский </t>
  </si>
  <si>
    <t>Московская область</t>
  </si>
  <si>
    <t>Моренков Роман</t>
  </si>
  <si>
    <t>Смоленская область, ЦСП, МБОУДО "ДЮСШ-4" г.Смоленск</t>
  </si>
  <si>
    <t>Жилин Павел</t>
  </si>
  <si>
    <t>Архангельская область</t>
  </si>
  <si>
    <t>Архангельская область,МБУДОД "Дворец спорта для детей и юношества" г. Онега</t>
  </si>
  <si>
    <t>Буторин Андрей</t>
  </si>
  <si>
    <t>Чирков Илья</t>
  </si>
  <si>
    <t>Елагин Павел</t>
  </si>
  <si>
    <t>Перепелица Яна</t>
  </si>
  <si>
    <t>Мурманская область</t>
  </si>
  <si>
    <t>Усманова Лия</t>
  </si>
  <si>
    <t>Костромская область</t>
  </si>
  <si>
    <t>Беляев Андрей</t>
  </si>
  <si>
    <t>Костромская область, СДЮСШОР им.Голубева, г.Шарья</t>
  </si>
  <si>
    <t>Костромская область, СДЮСШОР им.Голубева, г. Волгореченск</t>
  </si>
  <si>
    <t>Скотников Максим</t>
  </si>
  <si>
    <t>Куимов Игорь</t>
  </si>
  <si>
    <t>Костромская область, СДЮСШОР им.Голубева, г.Волгореченск</t>
  </si>
  <si>
    <t>Фрунзе Александр</t>
  </si>
  <si>
    <t>Костромская область, СДЮСШОР им.Голубева, г.Кострома</t>
  </si>
  <si>
    <t>Калинина Елизавета</t>
  </si>
  <si>
    <t>Рыжичкова Дария</t>
  </si>
  <si>
    <t>Гущина Елизавета</t>
  </si>
  <si>
    <t>Сахалинская область</t>
  </si>
  <si>
    <t>Кокарев Валерий</t>
  </si>
  <si>
    <t>Питенин Егор</t>
  </si>
  <si>
    <t>Жуков Илья</t>
  </si>
  <si>
    <t>Показанников Илья</t>
  </si>
  <si>
    <t>Маркевич Герман</t>
  </si>
  <si>
    <t>Данилов Максим</t>
  </si>
  <si>
    <t>Владимирская область</t>
  </si>
  <si>
    <t>Емельянов Никита</t>
  </si>
  <si>
    <t>Якшин Дмитрий</t>
  </si>
  <si>
    <t>Тихонов Степан</t>
  </si>
  <si>
    <t>Удмуртская область</t>
  </si>
  <si>
    <t>Емерхонов Евгений</t>
  </si>
  <si>
    <t>Удмуртская Республика, СДЮСШОР г.Ижевск</t>
  </si>
  <si>
    <t>Дюпин Максим</t>
  </si>
  <si>
    <t>Капустин Владислав</t>
  </si>
  <si>
    <t>Крутиков Илья</t>
  </si>
  <si>
    <t>Перевозчикова Маргарита</t>
  </si>
  <si>
    <t>Бывшева Луиза</t>
  </si>
  <si>
    <t>Хасанова Эльвира</t>
  </si>
  <si>
    <t>Тарасова Анастасия</t>
  </si>
  <si>
    <t>Вып.   раз-д</t>
  </si>
  <si>
    <t>Никонов  Андрей</t>
  </si>
  <si>
    <t>Московская область, АОУДОДДЮСШ по ЗВС г.Химки</t>
  </si>
  <si>
    <t>Сорокин Дмитрий</t>
  </si>
  <si>
    <t>Московская область,                           МОУДОД ДЮСШ г.П-Посад</t>
  </si>
  <si>
    <t>Саратовский Александр</t>
  </si>
  <si>
    <t>Ермолаев Кирилл</t>
  </si>
  <si>
    <t>Московская область, МБУОДО КДЮСШ по биатлону им.Елизарова г.Пушкино</t>
  </si>
  <si>
    <t>Додонов Илья</t>
  </si>
  <si>
    <t>Коптелова Виктория</t>
  </si>
  <si>
    <t>Симашина Виктория</t>
  </si>
  <si>
    <t>Вивденко Алёна</t>
  </si>
  <si>
    <t>Миронова  Мария</t>
  </si>
  <si>
    <t>Кускова Кристина</t>
  </si>
  <si>
    <t>лично</t>
  </si>
  <si>
    <t>нет рег.</t>
  </si>
  <si>
    <t>Родионенков Дмитрий</t>
  </si>
  <si>
    <t>Смоленская область. СОГБОУДОД КСДЮСШОР " Юность России"</t>
  </si>
  <si>
    <t>Вологодская область</t>
  </si>
  <si>
    <t>Селуянов Илья</t>
  </si>
  <si>
    <t>Полежаев Николай</t>
  </si>
  <si>
    <t>Фазлетдинов Тимур</t>
  </si>
  <si>
    <t>Швалёв Алексей</t>
  </si>
  <si>
    <t>Федина Виктория</t>
  </si>
  <si>
    <t>Малышева Дарья</t>
  </si>
  <si>
    <t>Карькова Ирина</t>
  </si>
  <si>
    <t>Доросевич Анна</t>
  </si>
  <si>
    <t>Ярославская область</t>
  </si>
  <si>
    <t>Член жюри: Кирилихин В.А. Тюменская область</t>
  </si>
  <si>
    <t>Член жюри: Баскаков А.В. Московская область</t>
  </si>
  <si>
    <t>Член жюри: Ахметшин П.Ю. Пермский  край</t>
  </si>
  <si>
    <t>Член жюри: Кутырев А.Н. Удмуртская Республика</t>
  </si>
  <si>
    <t>Владимирская</t>
  </si>
  <si>
    <t>Вологодская</t>
  </si>
  <si>
    <t>Костромская</t>
  </si>
  <si>
    <t xml:space="preserve">Архангельская </t>
  </si>
  <si>
    <t>Мурманская</t>
  </si>
  <si>
    <t>Сахалинская</t>
  </si>
  <si>
    <t>Респ. Мордовия</t>
  </si>
  <si>
    <t>Удмуртская Респ.</t>
  </si>
  <si>
    <t xml:space="preserve">Гл.судья соревнований                                                               С.М. Петроченков -судья ВК  г.Смоленск                                                            </t>
  </si>
  <si>
    <t xml:space="preserve">Гл.секретарь соревнований                                                       Л.Я. Лукашова   - судья ВК  г.Смоленск                                           </t>
  </si>
  <si>
    <t>Ярославская область, СДЮСШОР 3 г.Ярославль</t>
  </si>
  <si>
    <t>Большаков Артем</t>
  </si>
  <si>
    <r>
      <rPr>
        <b/>
        <sz val="16"/>
        <color indexed="8"/>
        <rFont val="Times New Roman"/>
        <family val="1"/>
      </rPr>
      <t xml:space="preserve">ПЕРВЕНСТВО  РОССИИ </t>
    </r>
    <r>
      <rPr>
        <sz val="16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</rPr>
      <t xml:space="preserve">ПО БИАТЛОНУ"СНЕЖНЫЙ СНАЙПЕР"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</si>
  <si>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sz val="16"/>
        <color indexed="8"/>
        <rFont val="Times New Roman"/>
        <family val="1"/>
      </rPr>
      <t xml:space="preserve">ПЕРВЕНСТВО РОССИИ   </t>
    </r>
    <r>
      <rPr>
        <sz val="16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</rPr>
      <t>ПО БИАТЛОНУ "СНЕЖНЫЙ СНАЙПЕР"</t>
    </r>
  </si>
  <si>
    <t>Камчатский край,                          КГАОУДОД СДЮСШОР по ЗВС г.П-Камчатский</t>
  </si>
  <si>
    <t>Камчатский край,                                  КГАОУДОД СДЮСШОР по ЗВС г.П-Камчатский</t>
  </si>
  <si>
    <t>Камчатский край, КГАОУДОД СДЮСШОР по ЗВС                                г.П-Камчатский</t>
  </si>
  <si>
    <t>Камчатский край,                                                                                 КГАОУДОД СДЮСШОР по ЗВС                                                                     г.П-Камчатский</t>
  </si>
  <si>
    <t>Начало:11:00</t>
  </si>
  <si>
    <t>Трасса:  5 х 1200м</t>
  </si>
  <si>
    <t>Общая длина: 6000м</t>
  </si>
  <si>
    <t>Общая длина:5000м</t>
  </si>
  <si>
    <t xml:space="preserve">Начало:12:45 </t>
  </si>
  <si>
    <t>Ковалев Алексей</t>
  </si>
  <si>
    <t>Дмитроченко София</t>
  </si>
  <si>
    <t>Камчатский край,МБОУДОД СДЮШОР по ЛВС г.Елизово</t>
  </si>
  <si>
    <t>Камчатский край, МБОУДОД СДЮШОР по ЛВС г.Елизово</t>
  </si>
  <si>
    <t>Пермский край,СДЮСШОР                      " Летающий лыжник" г.Пермь</t>
  </si>
  <si>
    <t>Камчатский край,                                  КГАОУДОД СДЮСШОР по ЗВС                                                  г.П-Камчатский</t>
  </si>
  <si>
    <t>Камчатский край,                          КГАОУДОД СДЮСШОР по ЗВС                                                   г.П-Камчатский</t>
  </si>
  <si>
    <t>Мурманская область,СДЮСШОР г.Мурманск</t>
  </si>
  <si>
    <t>Сахалинская область, СДЮСШОР ЗВС г.Южно-Сахалинск</t>
  </si>
  <si>
    <t>Сахалинская область, МБОУДОД ДЮСШ г.Томари</t>
  </si>
  <si>
    <t>57л</t>
  </si>
  <si>
    <t>58л</t>
  </si>
  <si>
    <t>59л</t>
  </si>
  <si>
    <t>Владимирская область, МАУ СК "Мотодром",г. Ковров</t>
  </si>
  <si>
    <t>Владимирская область,СК "Карабановец"г.Карабанов</t>
  </si>
  <si>
    <t xml:space="preserve"> На старте/11:00/+1/97%/ЮЗ 3м/с                                                                                                                                            </t>
  </si>
  <si>
    <t xml:space="preserve">Технический делегат                                          Векшин Ю.Д.                               </t>
  </si>
  <si>
    <t xml:space="preserve">Технический делегат                                  Векшин Ю.Д.                        </t>
  </si>
  <si>
    <t xml:space="preserve"> На старте/ 12:45/+2/83%/ЮЗ 4м/с                                                                                                                                             </t>
  </si>
  <si>
    <t>Ярославская область,                                                                                                                                              СДЮСШОР 3 г.Ярославль</t>
  </si>
  <si>
    <t>Ярославская область,                                                                           СДЮСШОР 3 г.Ярославль</t>
  </si>
  <si>
    <t>Ярославская область,                                                                                                          СДЮСШОР 3 г.Ярославль</t>
  </si>
  <si>
    <t>Удмуртская Республика,                                                                           СДЮСШОР г.Ижевск</t>
  </si>
  <si>
    <t>Костромская область,                                                                                                                        СДЮСШОР им.Голубева, г.Шарья</t>
  </si>
  <si>
    <t xml:space="preserve">Смоленская область.,                                                                                    ЦСП, МБОУДОД ДЮСШ г.Вязьма </t>
  </si>
  <si>
    <t>Камчатский край,                                                                                                                                                                     МБОУДОД СДЮШОР по ЛВС г.Елизово</t>
  </si>
  <si>
    <t>Владимирская область,                                                                                            СК "Карабановец"г.Карабанов</t>
  </si>
  <si>
    <t>Пермский край,                                                                                                                                    "СДЮСШОР Старт", Динамо, г.Добрянка</t>
  </si>
  <si>
    <t>Пермский край,                                                                       "СДЮСШОР Старт",Динамо,                                                                                       г.Добрянка</t>
  </si>
  <si>
    <t>Смоленская область,                                                                                                                                                                                     ЦСП, МБОУДО "ДЮСШ-4" г.Смоленск</t>
  </si>
  <si>
    <t>Пермский край,                                                                                                                "СДЮСШОР Старт", Динамо, г.Добрянка</t>
  </si>
  <si>
    <t>Костромская область,                                                                                                                                                   СДЮСШОР им.Голубева,                                                                                                                                                         г. Волгореченск</t>
  </si>
  <si>
    <t>Сахалинская область,                                                                                                                               МБОУДОД ДЮСШ г.Томари</t>
  </si>
  <si>
    <t>Владимирская область,                                                                                                        МАУ СК "Мотодром",г. Ковров</t>
  </si>
  <si>
    <t>Удмуртская Республика,                                                                                                                      СДЮСШОР г.Ижевск</t>
  </si>
  <si>
    <t>Пермский край,                                                                                             "СДЮСШОР Старт", Динамо, г.Добрянка</t>
  </si>
  <si>
    <t>Вологодская область, АУФКиС ВО"ЦСП ССКО" г.Вологда</t>
  </si>
  <si>
    <t>Вологодская область, АУФКиС ВО"ЦСП ССКО"г.Вологда</t>
  </si>
  <si>
    <t>Вологодская область,                                                                                 АУФКиС ВО"ЦСП ССКО" г.Вологда</t>
  </si>
  <si>
    <t>Окончание:11:57</t>
  </si>
  <si>
    <t xml:space="preserve">На финише/ 11:57/+1/97%/ЮЗ 3м/с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</si>
  <si>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ИТОГОВЫЕ РЕЗУЛЬТАТЫ                                                                                                                                                                                                                                                                                                                                                                                                                                   Индивидуальная гонка 6 км. Юноши </t>
  </si>
  <si>
    <t>59/59/0/0</t>
  </si>
  <si>
    <t>Окончание:13:35</t>
  </si>
  <si>
    <t xml:space="preserve">На финише/  13:35/+2/83%/ЮЗ 4м/с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</si>
  <si>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ИТОГОВЫЕ РЕЗУЛЬТАТЫ                                                                                                                                                                                                                                                                                                                                                                                                                                   Индивидуальная гонка 5 км. Девушки </t>
  </si>
  <si>
    <t>диск.</t>
  </si>
  <si>
    <t>50/50/0/1</t>
  </si>
  <si>
    <t>№ 45 дисквалифицирован согласно п.п. 5.6 q правил IBU</t>
  </si>
  <si>
    <t>Ярославская область,                                                              СДЮСШОР 3 г.Ярославль</t>
  </si>
  <si>
    <t>Ярославская область,                                                      СДЮСШОР 3 г.Ярославль</t>
  </si>
  <si>
    <t>Ярославская область,                                                                      СДЮСШОР 3 г.Ярославль</t>
  </si>
  <si>
    <t>Трасса: 4 х 950м + 1 х 1200м</t>
  </si>
  <si>
    <t>Камчатский край, КГАОУДОД СДЮСШОР по ЗВС                                                                                                                                                   г.П-Камчатский</t>
  </si>
  <si>
    <t>22 февраля 2015 года</t>
  </si>
  <si>
    <t>Начало:10:45</t>
  </si>
  <si>
    <t>Начало:12:30</t>
  </si>
  <si>
    <t>Вып.                                        раз-д</t>
  </si>
  <si>
    <t>Член жюри:  Кутырев А.Н. Удмуртская Республика</t>
  </si>
  <si>
    <t>Вып.           раз-д</t>
  </si>
  <si>
    <t>Вып.         раз-д</t>
  </si>
  <si>
    <t>Общая длина:3600м</t>
  </si>
  <si>
    <t>50л</t>
  </si>
  <si>
    <t>ПЕРВЕНСТВО РОССИИ</t>
  </si>
  <si>
    <t>ПО БИАТЛОНУ "СНЕЖНЫЙ СНАЙПЕР"</t>
  </si>
  <si>
    <t>22 февраля 20145года</t>
  </si>
  <si>
    <t xml:space="preserve">Начало:10:45 </t>
  </si>
  <si>
    <t>22февраля 2015 года</t>
  </si>
  <si>
    <r>
      <t xml:space="preserve">СТАРТОВЫЙ ПРОТОКОЛ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4"/>
        <color indexed="8"/>
        <rFont val="Times New Roman"/>
        <family val="1"/>
      </rPr>
      <t xml:space="preserve"> Спринт 4,5 км.Юноши   </t>
    </r>
    <r>
      <rPr>
        <b/>
        <sz val="14"/>
        <color indexed="8"/>
        <rFont val="Times New Roman"/>
        <family val="1"/>
      </rPr>
      <t xml:space="preserve">                                                                                                                         </t>
    </r>
  </si>
  <si>
    <t>Мурманская область,СДЮСШОР по ЗВС г.Мурманск</t>
  </si>
  <si>
    <t>Общая длина:4500м</t>
  </si>
  <si>
    <r>
      <t xml:space="preserve">СТАРТОВЫЙ ПРОТОКОЛ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4"/>
        <color indexed="8"/>
        <rFont val="Times New Roman"/>
        <family val="1"/>
      </rPr>
      <t xml:space="preserve">Спринт </t>
    </r>
    <r>
      <rPr>
        <b/>
        <sz val="12"/>
        <color indexed="8"/>
        <rFont val="Times New Roman"/>
        <family val="1"/>
      </rPr>
      <t xml:space="preserve"> </t>
    </r>
    <r>
      <rPr>
        <sz val="14"/>
        <color indexed="8"/>
        <rFont val="Times New Roman"/>
        <family val="1"/>
      </rPr>
      <t xml:space="preserve">3,6 км </t>
    </r>
    <r>
      <rPr>
        <sz val="16"/>
        <color indexed="8"/>
        <rFont val="Times New Roman"/>
        <family val="1"/>
      </rPr>
      <t xml:space="preserve"> </t>
    </r>
    <r>
      <rPr>
        <sz val="14"/>
        <color indexed="8"/>
        <rFont val="Times New Roman"/>
        <family val="1"/>
      </rPr>
      <t xml:space="preserve">Девушки   </t>
    </r>
    <r>
      <rPr>
        <b/>
        <sz val="14"/>
        <color indexed="8"/>
        <rFont val="Times New Roman"/>
        <family val="1"/>
      </rPr>
      <t xml:space="preserve">        </t>
    </r>
    <r>
      <rPr>
        <b/>
        <sz val="12"/>
        <color indexed="8"/>
        <rFont val="Times New Roman"/>
        <family val="1"/>
      </rPr>
      <t xml:space="preserve">                                                                                                              </t>
    </r>
    <r>
      <rPr>
        <b/>
        <sz val="14"/>
        <color indexed="8"/>
        <rFont val="Times New Roman"/>
        <family val="1"/>
      </rPr>
      <t xml:space="preserve"> </t>
    </r>
  </si>
  <si>
    <r>
      <t xml:space="preserve">  </t>
    </r>
  </si>
  <si>
    <t>Член жюри:  Баскаков А.В. Московская область</t>
  </si>
  <si>
    <t>Дропаш Владислав</t>
  </si>
  <si>
    <t>23 февраля 2015 года</t>
  </si>
  <si>
    <t>Архангельская область,МБОУДОД "Дворец спорта для детей и юношества" г. Онега</t>
  </si>
  <si>
    <t>Член жюри:   Кутырев А.Н. Удмуртская Республика</t>
  </si>
  <si>
    <r>
      <rPr>
        <sz val="14"/>
        <rFont val="Times New Roman"/>
        <family val="1"/>
      </rPr>
      <t xml:space="preserve">ИТОГОВЫЕ РЕЗУЛЬТАТЫ  </t>
    </r>
    <r>
      <rPr>
        <sz val="11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4"/>
        <rFont val="Times New Roman"/>
        <family val="1"/>
      </rPr>
      <t xml:space="preserve">Спринт 3,6 км  Девушки                                                                                                                                                                                                                             </t>
    </r>
  </si>
  <si>
    <t>Трасса:  3 х 1200м</t>
  </si>
  <si>
    <t>Трасса:  3 х 1500м</t>
  </si>
  <si>
    <r>
      <rPr>
        <b/>
        <sz val="16"/>
        <rFont val="Times New Roman"/>
        <family val="1"/>
      </rPr>
      <t xml:space="preserve">КОМАНДНОЕ ПЕРВЕНСТВО РОССИИ </t>
    </r>
    <r>
      <rPr>
        <sz val="14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4"/>
        <rFont val="Times New Roman"/>
        <family val="1"/>
      </rPr>
      <t>по БИАТЛОНУ "СНЕЖНЫЙ СНАЙПЕР"</t>
    </r>
  </si>
  <si>
    <t>н/ст</t>
  </si>
  <si>
    <t>Окончание:11:33</t>
  </si>
  <si>
    <r>
      <rPr>
        <sz val="14"/>
        <rFont val="Times New Roman"/>
        <family val="1"/>
      </rPr>
      <t xml:space="preserve">ИТОГОВЫЕ РЕЗУЛЬТАТЫ  </t>
    </r>
    <r>
      <rPr>
        <sz val="11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4"/>
        <rFont val="Times New Roman"/>
        <family val="1"/>
      </rPr>
      <t xml:space="preserve">Спринт 4,5 км Юноши                                                                                                                                                                                                                          </t>
    </r>
  </si>
  <si>
    <t>№ 14 добавлено 2 минуты, № 33 добавлено 1 минута согласно п 5.5 а правил IBU</t>
  </si>
  <si>
    <t>59/57/2/0</t>
  </si>
  <si>
    <t>Окончание:13:15</t>
  </si>
  <si>
    <t>50/49/1/0</t>
  </si>
  <si>
    <t>№ 23 добавлено 1 минута  согласно п.5.5.а правил IBU</t>
  </si>
  <si>
    <t>Смоленская область 2</t>
  </si>
  <si>
    <t>Смоленская область 1</t>
  </si>
  <si>
    <t>Удмуртская Республика</t>
  </si>
  <si>
    <t xml:space="preserve">Смоленская область 3 </t>
  </si>
  <si>
    <t>Камчатский край, КГАОУДОД СДЮСШОР по ЗВС г.П-Камчатский</t>
  </si>
  <si>
    <t>Пермский край,СДЮСШОР                                                                          " Летающий лыжник"г.Пермь</t>
  </si>
  <si>
    <t>Пермский край,СДЮСШОР                                                                                 " Летающий лыжник" г.Пермь</t>
  </si>
  <si>
    <t>Пермский край 1</t>
  </si>
  <si>
    <t>Пермский край 2</t>
  </si>
  <si>
    <t>СЗФО (Мурманская-Архангельская-Вологодская область)</t>
  </si>
  <si>
    <t>ЦФО (Московская область -Москва)</t>
  </si>
  <si>
    <t>Пермский край,СДЮСШОР                                                                                              " Летающий лыжник" г.Пермь</t>
  </si>
  <si>
    <t>Пермский край,СДЮСШОР                                                                                           " Летающий лыжник" г.Пермь</t>
  </si>
  <si>
    <t xml:space="preserve">Смоленская область, МБОУДОД ДЮСШ                                                                                      п. Верхнеднепровский </t>
  </si>
  <si>
    <t>Смоленская область, ЦСП, МБОУДО                                                                                                            "ДЮСШ-4" г.Смоленск</t>
  </si>
  <si>
    <t>Смоленская область, ЦСП, МБОУДО                                                                                                                                                                                  "ДЮСШ-4" г.Смоленск</t>
  </si>
  <si>
    <t>Смоленская область, ЦСП, МБОУДО                                                                   " ДЮСШ-4" г.Смоленск</t>
  </si>
  <si>
    <t>ИТОГОВЫЕ РЕЗУЛЬТАТЫ                                                                                                                                                                                                                                                                                   Эстафета  3 х 4,5 км. Юноши</t>
  </si>
  <si>
    <t>ИТОГОВЫЕ РЕЗУЛЬТАТЫ                                                                                                                                                                                                                                                                                   Эстафета  3 х 3,6 км. Девушки</t>
  </si>
  <si>
    <t xml:space="preserve">Технический делегат                           Векшин Ю.Д.                                </t>
  </si>
  <si>
    <t xml:space="preserve">Технический делегат                              Векшин Ю.Д.                                 </t>
  </si>
  <si>
    <t>Камчатский край,                          КГАОУДОД СДЮСШОР по ЗВС                                                                                                                                                              г.П-Камчатский</t>
  </si>
  <si>
    <t>Камчатский край,                                  КГАОУДОД СДЮСШОР по ЗВС                                                                                                                                                                                                         г.П-Камчатский</t>
  </si>
  <si>
    <t xml:space="preserve"> На старте/ 10:45/облачно/+3/90%/Ю 2,8 м/с                                                                                                                                            </t>
  </si>
  <si>
    <t xml:space="preserve"> На старте/     12:45/облачно/+4/85%/Ю 2,8 м/с                                                                                                                                                       </t>
  </si>
  <si>
    <t xml:space="preserve"> На старте/ 10:45/облачно/+2/89%/ЮЗ 5,4 м/с                                                                                                                                              </t>
  </si>
  <si>
    <t xml:space="preserve">На финише/  11:33/облачно/+3/89%/ЮЗ 5,4 м/с  </t>
  </si>
  <si>
    <t xml:space="preserve"> На старте/ 12:30/облачно/+3/79%/ЮЗ 5,4 м/с                                                                                                                                              </t>
  </si>
  <si>
    <t xml:space="preserve">На финише/  13:15/облачно/+3/89%/ЮЗ 5,4 м/с  </t>
  </si>
  <si>
    <t>Член жюри: Филиппов Д.В. Камчатский край</t>
  </si>
  <si>
    <t>Член жюри:  Филиппов Д.В. Камчатский край</t>
  </si>
  <si>
    <t>Вологодская- Костромская  область</t>
  </si>
  <si>
    <t xml:space="preserve">Окончание:11:41 </t>
  </si>
  <si>
    <t xml:space="preserve">На финише/  11:41/облачно/+3/90%/Ю 2,8 м/с            </t>
  </si>
  <si>
    <t>17/16/0/0/</t>
  </si>
  <si>
    <t>команде № 11 добавлено 1 минута согласно п.5.5.а правил IBU</t>
  </si>
  <si>
    <t xml:space="preserve">Технический делегат                               Векшин Ю.Д.                  </t>
  </si>
  <si>
    <t>ЦФО (Московская область-Москва- Смоленская область)</t>
  </si>
  <si>
    <t>Не финишировало:</t>
  </si>
  <si>
    <t>команде № 10 добавлено 1 минута согласно п.5.5.а правил IBU</t>
  </si>
  <si>
    <t xml:space="preserve">СОБ " Чайка" п. Пржевальское Демидовского района Смоленской области                                                                                       18-24 февраля 2015года                                                                                                                                                                                                    </t>
  </si>
  <si>
    <t>Окончание: 13:31</t>
  </si>
  <si>
    <t xml:space="preserve">На финише/  13:31/облачно/+4/85%/Ю 2,8 м/с            </t>
  </si>
  <si>
    <t xml:space="preserve">Технический делегат                                         Векшин Ю.Д.                            </t>
  </si>
  <si>
    <t>15/14/0/0</t>
  </si>
  <si>
    <t>23февраля 2015 года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</si>
</sst>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h]:mm:ss.0"/>
  </numFmts>
  <fonts count="8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name val="Times New Roman"/>
      <family val="1"/>
    </font>
    <font>
      <sz val="10"/>
      <color indexed="8"/>
      <name val="Calibri"/>
      <family val="2"/>
    </font>
    <font>
      <sz val="16"/>
      <name val="Times New Roman"/>
      <family val="1"/>
    </font>
    <font>
      <sz val="9"/>
      <name val="Calibri"/>
      <family val="2"/>
    </font>
    <font>
      <sz val="10"/>
      <name val="Arial Cyr"/>
      <family val="0"/>
    </font>
    <font>
      <sz val="8"/>
      <name val="Arial Cyr"/>
      <family val="2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color indexed="8"/>
      <name val="Calibri"/>
      <family val="2"/>
    </font>
    <font>
      <b/>
      <sz val="8"/>
      <name val="Arial Cyr"/>
      <family val="0"/>
    </font>
    <font>
      <b/>
      <sz val="10"/>
      <name val="Times New Roman"/>
      <family val="1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16"/>
      <name val="Times New Roman"/>
      <family val="1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6"/>
      <color theme="1"/>
      <name val="Times New Roman"/>
      <family val="1"/>
    </font>
    <font>
      <sz val="14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Calibri"/>
      <family val="2"/>
    </font>
    <font>
      <sz val="8"/>
      <color theme="1"/>
      <name val="Times New Roman"/>
      <family val="1"/>
    </font>
    <font>
      <b/>
      <sz val="14"/>
      <color theme="1"/>
      <name val="Times New Roman"/>
      <family val="1"/>
    </font>
    <font>
      <b/>
      <sz val="14"/>
      <color theme="1"/>
      <name val="Calibri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Calibri"/>
      <family val="2"/>
    </font>
    <font>
      <sz val="9"/>
      <color theme="1"/>
      <name val="Times New Roman"/>
      <family val="1"/>
    </font>
    <font>
      <b/>
      <sz val="10"/>
      <color theme="1"/>
      <name val="Times New Roman"/>
      <family val="1"/>
    </font>
    <font>
      <sz val="16"/>
      <color theme="1"/>
      <name val="Times New Roman"/>
      <family val="1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 style="medium"/>
      <top style="medium"/>
      <bottom style="thin"/>
    </border>
    <border>
      <left style="thin"/>
      <right/>
      <top style="thin"/>
      <bottom/>
    </border>
    <border>
      <left style="medium"/>
      <right style="medium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21" fillId="0" borderId="0">
      <alignment/>
      <protection/>
    </xf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753">
    <xf numFmtId="0" fontId="0" fillId="0" borderId="0" xfId="0" applyFont="1" applyAlignment="1">
      <alignment/>
    </xf>
    <xf numFmtId="0" fontId="4" fillId="0" borderId="0" xfId="0" applyFont="1" applyBorder="1" applyAlignment="1">
      <alignment vertical="top"/>
    </xf>
    <xf numFmtId="0" fontId="0" fillId="0" borderId="0" xfId="0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9" fontId="4" fillId="0" borderId="0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66" fillId="0" borderId="10" xfId="0" applyFont="1" applyBorder="1" applyAlignment="1">
      <alignment horizontal="left" vertical="top" wrapText="1"/>
    </xf>
    <xf numFmtId="0" fontId="66" fillId="0" borderId="10" xfId="0" applyFont="1" applyBorder="1" applyAlignment="1">
      <alignment horizontal="center" vertical="center"/>
    </xf>
    <xf numFmtId="0" fontId="66" fillId="0" borderId="10" xfId="0" applyFont="1" applyBorder="1" applyAlignment="1">
      <alignment horizontal="center" vertical="center" wrapText="1"/>
    </xf>
    <xf numFmtId="0" fontId="66" fillId="0" borderId="10" xfId="0" applyFont="1" applyBorder="1" applyAlignment="1">
      <alignment horizontal="left" vertical="center"/>
    </xf>
    <xf numFmtId="0" fontId="67" fillId="0" borderId="0" xfId="0" applyFont="1" applyAlignment="1">
      <alignment/>
    </xf>
    <xf numFmtId="0" fontId="66" fillId="0" borderId="0" xfId="0" applyFont="1" applyAlignment="1">
      <alignment horizontal="center" vertical="top" wrapText="1"/>
    </xf>
    <xf numFmtId="0" fontId="66" fillId="0" borderId="0" xfId="0" applyFont="1" applyAlignment="1">
      <alignment/>
    </xf>
    <xf numFmtId="0" fontId="66" fillId="0" borderId="10" xfId="0" applyFont="1" applyBorder="1" applyAlignment="1">
      <alignment/>
    </xf>
    <xf numFmtId="0" fontId="66" fillId="0" borderId="0" xfId="0" applyFont="1" applyBorder="1" applyAlignment="1">
      <alignment/>
    </xf>
    <xf numFmtId="0" fontId="66" fillId="0" borderId="10" xfId="0" applyFont="1" applyBorder="1" applyAlignment="1">
      <alignment vertical="top" wrapText="1"/>
    </xf>
    <xf numFmtId="0" fontId="0" fillId="0" borderId="10" xfId="0" applyBorder="1" applyAlignment="1">
      <alignment/>
    </xf>
    <xf numFmtId="0" fontId="66" fillId="0" borderId="0" xfId="0" applyFont="1" applyAlignment="1">
      <alignment horizontal="right" vertical="center"/>
    </xf>
    <xf numFmtId="0" fontId="11" fillId="0" borderId="10" xfId="0" applyFont="1" applyBorder="1" applyAlignment="1">
      <alignment horizontal="center" vertical="top" textRotation="90" wrapText="1"/>
    </xf>
    <xf numFmtId="164" fontId="66" fillId="0" borderId="0" xfId="0" applyNumberFormat="1" applyFont="1" applyAlignment="1">
      <alignment horizontal="center" vertical="top" wrapText="1"/>
    </xf>
    <xf numFmtId="0" fontId="67" fillId="0" borderId="10" xfId="0" applyFont="1" applyBorder="1" applyAlignment="1">
      <alignment horizontal="left" vertical="top"/>
    </xf>
    <xf numFmtId="45" fontId="68" fillId="0" borderId="10" xfId="0" applyNumberFormat="1" applyFont="1" applyBorder="1" applyAlignment="1">
      <alignment horizontal="center" vertical="center"/>
    </xf>
    <xf numFmtId="0" fontId="68" fillId="0" borderId="10" xfId="0" applyFont="1" applyBorder="1" applyAlignment="1">
      <alignment horizontal="center" vertical="center"/>
    </xf>
    <xf numFmtId="0" fontId="67" fillId="0" borderId="10" xfId="0" applyFont="1" applyBorder="1" applyAlignment="1">
      <alignment vertical="top"/>
    </xf>
    <xf numFmtId="0" fontId="67" fillId="0" borderId="10" xfId="0" applyFont="1" applyBorder="1" applyAlignment="1">
      <alignment horizontal="center" vertical="center"/>
    </xf>
    <xf numFmtId="0" fontId="66" fillId="0" borderId="10" xfId="0" applyFont="1" applyBorder="1" applyAlignment="1">
      <alignment horizontal="left" vertical="center" wrapText="1"/>
    </xf>
    <xf numFmtId="0" fontId="66" fillId="0" borderId="11" xfId="0" applyFont="1" applyBorder="1" applyAlignment="1">
      <alignment/>
    </xf>
    <xf numFmtId="164" fontId="3" fillId="0" borderId="10" xfId="0" applyNumberFormat="1" applyFont="1" applyBorder="1" applyAlignment="1">
      <alignment horizontal="center" vertical="center" wrapText="1"/>
    </xf>
    <xf numFmtId="164" fontId="67" fillId="0" borderId="10" xfId="0" applyNumberFormat="1" applyFont="1" applyBorder="1" applyAlignment="1">
      <alignment/>
    </xf>
    <xf numFmtId="0" fontId="66" fillId="0" borderId="10" xfId="0" applyFont="1" applyBorder="1" applyAlignment="1">
      <alignment vertical="center" wrapText="1"/>
    </xf>
    <xf numFmtId="0" fontId="66" fillId="0" borderId="10" xfId="0" applyFont="1" applyBorder="1" applyAlignment="1">
      <alignment vertical="center"/>
    </xf>
    <xf numFmtId="164" fontId="66" fillId="0" borderId="10" xfId="0" applyNumberFormat="1" applyFont="1" applyBorder="1" applyAlignment="1">
      <alignment horizontal="center" vertical="center"/>
    </xf>
    <xf numFmtId="45" fontId="66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top" wrapText="1"/>
    </xf>
    <xf numFmtId="0" fontId="0" fillId="0" borderId="10" xfId="0" applyBorder="1" applyAlignment="1">
      <alignment/>
    </xf>
    <xf numFmtId="0" fontId="66" fillId="0" borderId="0" xfId="0" applyFont="1" applyAlignment="1">
      <alignment horizontal="center" vertical="top" wrapText="1"/>
    </xf>
    <xf numFmtId="0" fontId="66" fillId="0" borderId="0" xfId="0" applyFont="1" applyAlignment="1">
      <alignment horizontal="center" vertical="top" wrapText="1"/>
    </xf>
    <xf numFmtId="0" fontId="67" fillId="0" borderId="10" xfId="0" applyFont="1" applyBorder="1" applyAlignment="1">
      <alignment horizontal="center" vertical="center" wrapText="1"/>
    </xf>
    <xf numFmtId="0" fontId="66" fillId="0" borderId="0" xfId="0" applyFont="1" applyAlignment="1">
      <alignment horizontal="right"/>
    </xf>
    <xf numFmtId="164" fontId="66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/>
    </xf>
    <xf numFmtId="164" fontId="4" fillId="0" borderId="10" xfId="0" applyNumberFormat="1" applyFont="1" applyBorder="1" applyAlignment="1">
      <alignment horizontal="center" vertical="center"/>
    </xf>
    <xf numFmtId="164" fontId="66" fillId="0" borderId="10" xfId="0" applyNumberFormat="1" applyFont="1" applyBorder="1" applyAlignment="1">
      <alignment vertical="center"/>
    </xf>
    <xf numFmtId="0" fontId="66" fillId="0" borderId="0" xfId="0" applyFont="1" applyAlignment="1">
      <alignment vertical="top" wrapText="1"/>
    </xf>
    <xf numFmtId="0" fontId="69" fillId="0" borderId="10" xfId="0" applyFont="1" applyBorder="1" applyAlignment="1">
      <alignment horizontal="center" vertical="center"/>
    </xf>
    <xf numFmtId="164" fontId="4" fillId="0" borderId="10" xfId="0" applyNumberFormat="1" applyFont="1" applyBorder="1" applyAlignment="1">
      <alignment horizontal="left" vertical="top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 vertical="top"/>
    </xf>
    <xf numFmtId="0" fontId="0" fillId="0" borderId="0" xfId="0" applyBorder="1" applyAlignment="1">
      <alignment/>
    </xf>
    <xf numFmtId="0" fontId="4" fillId="0" borderId="0" xfId="0" applyFont="1" applyAlignment="1">
      <alignment horizontal="left" vertical="top"/>
    </xf>
    <xf numFmtId="47" fontId="66" fillId="0" borderId="1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top"/>
    </xf>
    <xf numFmtId="0" fontId="0" fillId="0" borderId="0" xfId="0" applyBorder="1" applyAlignment="1">
      <alignment/>
    </xf>
    <xf numFmtId="0" fontId="66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0" fillId="0" borderId="10" xfId="0" applyFont="1" applyBorder="1" applyAlignment="1">
      <alignment horizontal="center" vertical="center"/>
    </xf>
    <xf numFmtId="0" fontId="66" fillId="0" borderId="10" xfId="0" applyFont="1" applyBorder="1" applyAlignment="1">
      <alignment horizontal="left" vertical="top"/>
    </xf>
    <xf numFmtId="0" fontId="66" fillId="0" borderId="10" xfId="0" applyFont="1" applyBorder="1" applyAlignment="1">
      <alignment horizontal="left" wrapText="1"/>
    </xf>
    <xf numFmtId="0" fontId="0" fillId="0" borderId="0" xfId="0" applyBorder="1" applyAlignment="1">
      <alignment/>
    </xf>
    <xf numFmtId="0" fontId="22" fillId="0" borderId="0" xfId="52" applyFont="1" applyFill="1" applyBorder="1" applyAlignment="1">
      <alignment horizontal="center"/>
      <protection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 vertical="center"/>
    </xf>
    <xf numFmtId="0" fontId="66" fillId="0" borderId="12" xfId="0" applyFont="1" applyBorder="1" applyAlignment="1">
      <alignment horizontal="left" vertical="top" wrapText="1"/>
    </xf>
    <xf numFmtId="0" fontId="66" fillId="0" borderId="10" xfId="0" applyFont="1" applyBorder="1" applyAlignment="1">
      <alignment vertical="top"/>
    </xf>
    <xf numFmtId="0" fontId="70" fillId="0" borderId="0" xfId="0" applyFont="1" applyAlignment="1">
      <alignment vertical="center"/>
    </xf>
    <xf numFmtId="0" fontId="66" fillId="0" borderId="0" xfId="0" applyFont="1" applyAlignment="1">
      <alignment horizontal="center" vertical="top" wrapText="1"/>
    </xf>
    <xf numFmtId="0" fontId="0" fillId="0" borderId="0" xfId="0" applyBorder="1" applyAlignment="1">
      <alignment/>
    </xf>
    <xf numFmtId="0" fontId="66" fillId="0" borderId="10" xfId="0" applyFont="1" applyBorder="1" applyAlignment="1">
      <alignment horizontal="left" vertical="top" wrapText="1"/>
    </xf>
    <xf numFmtId="0" fontId="71" fillId="0" borderId="0" xfId="0" applyFont="1" applyAlignment="1">
      <alignment/>
    </xf>
    <xf numFmtId="0" fontId="66" fillId="0" borderId="0" xfId="0" applyFont="1" applyAlignment="1">
      <alignment horizontal="center" vertical="top" wrapText="1"/>
    </xf>
    <xf numFmtId="164" fontId="66" fillId="0" borderId="13" xfId="0" applyNumberFormat="1" applyFont="1" applyBorder="1" applyAlignment="1">
      <alignment/>
    </xf>
    <xf numFmtId="0" fontId="66" fillId="0" borderId="14" xfId="0" applyFont="1" applyBorder="1" applyAlignment="1">
      <alignment/>
    </xf>
    <xf numFmtId="164" fontId="66" fillId="0" borderId="12" xfId="0" applyNumberFormat="1" applyFont="1" applyBorder="1" applyAlignment="1">
      <alignment/>
    </xf>
    <xf numFmtId="0" fontId="4" fillId="0" borderId="0" xfId="0" applyFont="1" applyAlignment="1">
      <alignment vertical="top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 wrapText="1"/>
    </xf>
    <xf numFmtId="0" fontId="4" fillId="0" borderId="0" xfId="0" applyFont="1" applyAlignment="1">
      <alignment/>
    </xf>
    <xf numFmtId="0" fontId="17" fillId="0" borderId="0" xfId="0" applyFont="1" applyBorder="1" applyAlignment="1">
      <alignment horizontal="center" vertical="top" wrapText="1"/>
    </xf>
    <xf numFmtId="164" fontId="3" fillId="0" borderId="10" xfId="0" applyNumberFormat="1" applyFont="1" applyBorder="1" applyAlignment="1">
      <alignment horizontal="center" vertical="top" wrapText="1"/>
    </xf>
    <xf numFmtId="45" fontId="67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7" fontId="67" fillId="0" borderId="10" xfId="0" applyNumberFormat="1" applyFont="1" applyBorder="1" applyAlignment="1">
      <alignment horizontal="center" vertical="center" wrapText="1"/>
    </xf>
    <xf numFmtId="0" fontId="67" fillId="0" borderId="10" xfId="0" applyFont="1" applyBorder="1" applyAlignment="1">
      <alignment horizontal="left" vertical="center" wrapText="1"/>
    </xf>
    <xf numFmtId="0" fontId="67" fillId="0" borderId="10" xfId="0" applyFont="1" applyFill="1" applyBorder="1" applyAlignment="1">
      <alignment horizontal="center" vertical="center"/>
    </xf>
    <xf numFmtId="45" fontId="3" fillId="0" borderId="10" xfId="0" applyNumberFormat="1" applyFont="1" applyBorder="1" applyAlignment="1">
      <alignment horizontal="center" vertical="center" wrapText="1"/>
    </xf>
    <xf numFmtId="0" fontId="66" fillId="0" borderId="10" xfId="0" applyNumberFormat="1" applyFont="1" applyBorder="1" applyAlignment="1">
      <alignment horizontal="center" vertical="center"/>
    </xf>
    <xf numFmtId="0" fontId="66" fillId="0" borderId="10" xfId="0" applyNumberFormat="1" applyFont="1" applyBorder="1" applyAlignment="1">
      <alignment horizontal="center" vertical="center" wrapText="1"/>
    </xf>
    <xf numFmtId="0" fontId="72" fillId="0" borderId="10" xfId="0" applyFont="1" applyBorder="1" applyAlignment="1">
      <alignment horizontal="left" vertical="center" wrapText="1"/>
    </xf>
    <xf numFmtId="0" fontId="66" fillId="0" borderId="10" xfId="0" applyNumberFormat="1" applyFont="1" applyBorder="1" applyAlignment="1">
      <alignment horizontal="center"/>
    </xf>
    <xf numFmtId="0" fontId="72" fillId="0" borderId="10" xfId="0" applyFont="1" applyBorder="1" applyAlignment="1">
      <alignment horizontal="left" vertical="center"/>
    </xf>
    <xf numFmtId="0" fontId="66" fillId="0" borderId="10" xfId="0" applyFont="1" applyBorder="1" applyAlignment="1">
      <alignment horizontal="left"/>
    </xf>
    <xf numFmtId="0" fontId="66" fillId="0" borderId="0" xfId="0" applyFont="1" applyAlignment="1">
      <alignment horizontal="center"/>
    </xf>
    <xf numFmtId="0" fontId="0" fillId="0" borderId="0" xfId="0" applyBorder="1" applyAlignment="1">
      <alignment/>
    </xf>
    <xf numFmtId="0" fontId="66" fillId="0" borderId="12" xfId="0" applyFont="1" applyBorder="1" applyAlignment="1">
      <alignment horizontal="center" vertical="center"/>
    </xf>
    <xf numFmtId="0" fontId="66" fillId="0" borderId="12" xfId="0" applyNumberFormat="1" applyFont="1" applyBorder="1" applyAlignment="1">
      <alignment horizontal="center" vertical="center"/>
    </xf>
    <xf numFmtId="0" fontId="66" fillId="0" borderId="12" xfId="0" applyFont="1" applyBorder="1" applyAlignment="1">
      <alignment horizontal="left" vertical="center"/>
    </xf>
    <xf numFmtId="0" fontId="67" fillId="0" borderId="0" xfId="0" applyFont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66" fillId="0" borderId="15" xfId="0" applyFont="1" applyBorder="1" applyAlignment="1">
      <alignment horizontal="center" vertical="center"/>
    </xf>
    <xf numFmtId="0" fontId="66" fillId="0" borderId="14" xfId="0" applyFont="1" applyBorder="1" applyAlignment="1">
      <alignment horizontal="center" vertical="center"/>
    </xf>
    <xf numFmtId="0" fontId="66" fillId="0" borderId="15" xfId="0" applyFont="1" applyBorder="1" applyAlignment="1">
      <alignment horizontal="center"/>
    </xf>
    <xf numFmtId="0" fontId="70" fillId="0" borderId="10" xfId="0" applyFont="1" applyBorder="1" applyAlignment="1">
      <alignment horizontal="center" vertical="center"/>
    </xf>
    <xf numFmtId="0" fontId="66" fillId="0" borderId="12" xfId="0" applyFont="1" applyBorder="1" applyAlignment="1">
      <alignment vertical="center"/>
    </xf>
    <xf numFmtId="0" fontId="72" fillId="0" borderId="12" xfId="0" applyFont="1" applyBorder="1" applyAlignment="1">
      <alignment horizontal="left" vertical="center" wrapText="1"/>
    </xf>
    <xf numFmtId="0" fontId="72" fillId="0" borderId="10" xfId="0" applyFont="1" applyBorder="1" applyAlignment="1">
      <alignment vertical="center"/>
    </xf>
    <xf numFmtId="0" fontId="66" fillId="0" borderId="10" xfId="0" applyFont="1" applyFill="1" applyBorder="1" applyAlignment="1">
      <alignment horizontal="center" vertical="center"/>
    </xf>
    <xf numFmtId="0" fontId="72" fillId="0" borderId="10" xfId="0" applyFont="1" applyBorder="1" applyAlignment="1">
      <alignment horizontal="left" vertical="top" wrapText="1"/>
    </xf>
    <xf numFmtId="0" fontId="72" fillId="0" borderId="10" xfId="0" applyFont="1" applyBorder="1" applyAlignment="1">
      <alignment vertical="center" wrapText="1"/>
    </xf>
    <xf numFmtId="0" fontId="66" fillId="0" borderId="10" xfId="0" applyNumberFormat="1" applyFont="1" applyBorder="1" applyAlignment="1">
      <alignment vertical="center"/>
    </xf>
    <xf numFmtId="0" fontId="66" fillId="0" borderId="15" xfId="0" applyFont="1" applyBorder="1" applyAlignment="1">
      <alignment horizontal="center" vertical="center" wrapText="1"/>
    </xf>
    <xf numFmtId="0" fontId="66" fillId="0" borderId="15" xfId="0" applyFont="1" applyBorder="1" applyAlignment="1">
      <alignment horizontal="center" wrapText="1"/>
    </xf>
    <xf numFmtId="0" fontId="73" fillId="0" borderId="0" xfId="0" applyFont="1" applyAlignment="1">
      <alignment horizontal="center" vertical="top" wrapText="1"/>
    </xf>
    <xf numFmtId="0" fontId="74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textRotation="90" wrapText="1"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left" vertical="center" textRotation="90" wrapText="1"/>
    </xf>
    <xf numFmtId="0" fontId="0" fillId="0" borderId="0" xfId="0" applyAlignment="1">
      <alignment horizontal="center" vertical="top" wrapText="1"/>
    </xf>
    <xf numFmtId="0" fontId="70" fillId="0" borderId="10" xfId="0" applyFont="1" applyBorder="1" applyAlignment="1">
      <alignment horizontal="center" vertical="center"/>
    </xf>
    <xf numFmtId="164" fontId="0" fillId="0" borderId="0" xfId="0" applyNumberFormat="1" applyAlignment="1">
      <alignment/>
    </xf>
    <xf numFmtId="0" fontId="72" fillId="0" borderId="12" xfId="0" applyFont="1" applyBorder="1" applyAlignment="1">
      <alignment vertical="center"/>
    </xf>
    <xf numFmtId="164" fontId="67" fillId="0" borderId="10" xfId="0" applyNumberFormat="1" applyFont="1" applyBorder="1" applyAlignment="1">
      <alignment horizontal="center" vertical="center"/>
    </xf>
    <xf numFmtId="0" fontId="67" fillId="0" borderId="0" xfId="0" applyFont="1" applyAlignment="1">
      <alignment vertical="center"/>
    </xf>
    <xf numFmtId="45" fontId="0" fillId="0" borderId="0" xfId="0" applyNumberFormat="1" applyAlignment="1">
      <alignment horizontal="center" vertical="center"/>
    </xf>
    <xf numFmtId="0" fontId="57" fillId="0" borderId="0" xfId="0" applyFont="1" applyAlignment="1">
      <alignment/>
    </xf>
    <xf numFmtId="0" fontId="67" fillId="0" borderId="0" xfId="0" applyFont="1" applyAlignment="1">
      <alignment vertical="center" wrapText="1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66" fillId="0" borderId="10" xfId="0" applyFont="1" applyBorder="1" applyAlignment="1">
      <alignment horizontal="left" vertical="top" wrapText="1"/>
    </xf>
    <xf numFmtId="0" fontId="0" fillId="0" borderId="0" xfId="0" applyBorder="1" applyAlignment="1">
      <alignment/>
    </xf>
    <xf numFmtId="0" fontId="4" fillId="0" borderId="16" xfId="0" applyFont="1" applyBorder="1" applyAlignment="1">
      <alignment horizontal="center" vertical="center" textRotation="90"/>
    </xf>
    <xf numFmtId="0" fontId="27" fillId="0" borderId="17" xfId="0" applyFont="1" applyBorder="1" applyAlignment="1">
      <alignment horizontal="center" vertical="center" textRotation="90"/>
    </xf>
    <xf numFmtId="0" fontId="4" fillId="0" borderId="17" xfId="0" applyFont="1" applyBorder="1" applyAlignment="1">
      <alignment horizontal="center" vertical="center" textRotation="90"/>
    </xf>
    <xf numFmtId="0" fontId="27" fillId="0" borderId="18" xfId="0" applyFont="1" applyBorder="1" applyAlignment="1">
      <alignment horizontal="center" vertical="center" textRotation="90"/>
    </xf>
    <xf numFmtId="0" fontId="66" fillId="0" borderId="0" xfId="0" applyFont="1" applyBorder="1" applyAlignment="1">
      <alignment vertical="center"/>
    </xf>
    <xf numFmtId="0" fontId="66" fillId="0" borderId="12" xfId="0" applyFont="1" applyBorder="1" applyAlignment="1">
      <alignment vertical="top"/>
    </xf>
    <xf numFmtId="0" fontId="66" fillId="0" borderId="12" xfId="0" applyFont="1" applyBorder="1" applyAlignment="1">
      <alignment horizontal="left" vertical="top"/>
    </xf>
    <xf numFmtId="0" fontId="72" fillId="0" borderId="10" xfId="0" applyFont="1" applyBorder="1" applyAlignment="1">
      <alignment wrapText="1"/>
    </xf>
    <xf numFmtId="164" fontId="75" fillId="0" borderId="10" xfId="0" applyNumberFormat="1" applyFont="1" applyBorder="1" applyAlignment="1">
      <alignment horizontal="center" vertical="center"/>
    </xf>
    <xf numFmtId="0" fontId="75" fillId="0" borderId="10" xfId="0" applyFont="1" applyBorder="1" applyAlignment="1">
      <alignment horizontal="center" vertical="center"/>
    </xf>
    <xf numFmtId="0" fontId="75" fillId="0" borderId="14" xfId="0" applyFont="1" applyBorder="1" applyAlignment="1">
      <alignment horizontal="center" vertical="center"/>
    </xf>
    <xf numFmtId="164" fontId="66" fillId="0" borderId="12" xfId="0" applyNumberFormat="1" applyFont="1" applyBorder="1" applyAlignment="1">
      <alignment horizontal="center" vertical="center"/>
    </xf>
    <xf numFmtId="0" fontId="75" fillId="0" borderId="11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164" fontId="66" fillId="0" borderId="0" xfId="0" applyNumberFormat="1" applyFont="1" applyBorder="1" applyAlignment="1">
      <alignment/>
    </xf>
    <xf numFmtId="0" fontId="73" fillId="0" borderId="0" xfId="0" applyFont="1" applyBorder="1" applyAlignment="1">
      <alignment horizontal="center"/>
    </xf>
    <xf numFmtId="0" fontId="66" fillId="0" borderId="0" xfId="0" applyFont="1" applyBorder="1" applyAlignment="1">
      <alignment horizontal="center" vertical="center"/>
    </xf>
    <xf numFmtId="0" fontId="67" fillId="0" borderId="0" xfId="0" applyFont="1" applyFill="1" applyBorder="1" applyAlignment="1">
      <alignment/>
    </xf>
    <xf numFmtId="0" fontId="67" fillId="0" borderId="0" xfId="0" applyFont="1" applyBorder="1" applyAlignment="1">
      <alignment/>
    </xf>
    <xf numFmtId="0" fontId="66" fillId="0" borderId="0" xfId="0" applyFont="1" applyBorder="1" applyAlignment="1">
      <alignment horizontal="left" vertical="center"/>
    </xf>
    <xf numFmtId="0" fontId="66" fillId="0" borderId="11" xfId="0" applyFont="1" applyBorder="1" applyAlignment="1">
      <alignment horizontal="left" vertical="center"/>
    </xf>
    <xf numFmtId="0" fontId="66" fillId="0" borderId="11" xfId="0" applyNumberFormat="1" applyFont="1" applyBorder="1" applyAlignment="1">
      <alignment horizontal="center" vertical="center"/>
    </xf>
    <xf numFmtId="164" fontId="75" fillId="0" borderId="10" xfId="0" applyNumberFormat="1" applyFont="1" applyBorder="1" applyAlignment="1">
      <alignment vertical="center"/>
    </xf>
    <xf numFmtId="0" fontId="72" fillId="0" borderId="11" xfId="0" applyFont="1" applyBorder="1" applyAlignment="1">
      <alignment horizontal="left" vertical="center" wrapText="1"/>
    </xf>
    <xf numFmtId="0" fontId="69" fillId="0" borderId="11" xfId="0" applyFont="1" applyBorder="1" applyAlignment="1">
      <alignment horizontal="center" vertical="center"/>
    </xf>
    <xf numFmtId="0" fontId="69" fillId="0" borderId="12" xfId="0" applyFont="1" applyBorder="1" applyAlignment="1">
      <alignment horizontal="center" vertical="center"/>
    </xf>
    <xf numFmtId="0" fontId="66" fillId="0" borderId="10" xfId="0" applyFont="1" applyBorder="1" applyAlignment="1">
      <alignment horizontal="left" vertical="top" wrapText="1"/>
    </xf>
    <xf numFmtId="0" fontId="69" fillId="0" borderId="10" xfId="0" applyFont="1" applyBorder="1" applyAlignment="1">
      <alignment vertical="center"/>
    </xf>
    <xf numFmtId="0" fontId="0" fillId="0" borderId="0" xfId="0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66" fillId="0" borderId="11" xfId="0" applyFont="1" applyBorder="1" applyAlignment="1">
      <alignment horizontal="center" vertical="center"/>
    </xf>
    <xf numFmtId="0" fontId="0" fillId="0" borderId="0" xfId="0" applyAlignment="1">
      <alignment horizontal="center" vertical="top" wrapText="1"/>
    </xf>
    <xf numFmtId="0" fontId="0" fillId="0" borderId="12" xfId="0" applyBorder="1" applyAlignment="1">
      <alignment/>
    </xf>
    <xf numFmtId="0" fontId="4" fillId="0" borderId="12" xfId="0" applyFont="1" applyBorder="1" applyAlignment="1">
      <alignment horizontal="center" vertical="top" wrapText="1"/>
    </xf>
    <xf numFmtId="164" fontId="3" fillId="0" borderId="12" xfId="0" applyNumberFormat="1" applyFont="1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0" xfId="0" applyBorder="1" applyAlignment="1">
      <alignment horizontal="center" vertical="top"/>
    </xf>
    <xf numFmtId="0" fontId="4" fillId="0" borderId="12" xfId="0" applyFont="1" applyBorder="1" applyAlignment="1">
      <alignment horizontal="left" vertical="top"/>
    </xf>
    <xf numFmtId="164" fontId="3" fillId="0" borderId="12" xfId="0" applyNumberFormat="1" applyFont="1" applyBorder="1" applyAlignment="1">
      <alignment horizontal="center" vertical="center" wrapText="1"/>
    </xf>
    <xf numFmtId="0" fontId="67" fillId="0" borderId="11" xfId="0" applyFont="1" applyBorder="1" applyAlignment="1">
      <alignment horizontal="center" vertical="center"/>
    </xf>
    <xf numFmtId="0" fontId="67" fillId="0" borderId="11" xfId="0" applyFont="1" applyBorder="1" applyAlignment="1">
      <alignment horizontal="center" vertical="center" wrapText="1"/>
    </xf>
    <xf numFmtId="45" fontId="67" fillId="0" borderId="11" xfId="0" applyNumberFormat="1" applyFont="1" applyBorder="1" applyAlignment="1">
      <alignment horizontal="center" vertical="center" wrapText="1"/>
    </xf>
    <xf numFmtId="164" fontId="3" fillId="0" borderId="11" xfId="0" applyNumberFormat="1" applyFont="1" applyBorder="1" applyAlignment="1">
      <alignment horizontal="center" vertical="center" wrapText="1"/>
    </xf>
    <xf numFmtId="0" fontId="66" fillId="0" borderId="11" xfId="0" applyFont="1" applyBorder="1" applyAlignment="1">
      <alignment vertical="center"/>
    </xf>
    <xf numFmtId="0" fontId="3" fillId="0" borderId="11" xfId="0" applyNumberFormat="1" applyFont="1" applyBorder="1" applyAlignment="1">
      <alignment horizontal="center" vertical="center" wrapText="1"/>
    </xf>
    <xf numFmtId="47" fontId="67" fillId="0" borderId="11" xfId="0" applyNumberFormat="1" applyFont="1" applyBorder="1" applyAlignment="1">
      <alignment horizontal="center" vertical="center" wrapText="1"/>
    </xf>
    <xf numFmtId="164" fontId="67" fillId="0" borderId="12" xfId="0" applyNumberFormat="1" applyFont="1" applyBorder="1" applyAlignment="1">
      <alignment/>
    </xf>
    <xf numFmtId="0" fontId="72" fillId="0" borderId="11" xfId="0" applyFont="1" applyBorder="1" applyAlignment="1">
      <alignment vertical="center"/>
    </xf>
    <xf numFmtId="47" fontId="3" fillId="0" borderId="11" xfId="0" applyNumberFormat="1" applyFont="1" applyBorder="1" applyAlignment="1">
      <alignment horizontal="center" vertical="center" wrapText="1"/>
    </xf>
    <xf numFmtId="164" fontId="4" fillId="0" borderId="12" xfId="0" applyNumberFormat="1" applyFont="1" applyBorder="1" applyAlignment="1">
      <alignment horizontal="center" vertical="center"/>
    </xf>
    <xf numFmtId="164" fontId="4" fillId="0" borderId="12" xfId="0" applyNumberFormat="1" applyFont="1" applyBorder="1" applyAlignment="1">
      <alignment horizontal="left" vertical="top"/>
    </xf>
    <xf numFmtId="0" fontId="66" fillId="0" borderId="11" xfId="0" applyFont="1" applyBorder="1" applyAlignment="1">
      <alignment horizontal="center"/>
    </xf>
    <xf numFmtId="0" fontId="70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top"/>
    </xf>
    <xf numFmtId="0" fontId="4" fillId="0" borderId="0" xfId="0" applyFont="1" applyAlignment="1">
      <alignment/>
    </xf>
    <xf numFmtId="0" fontId="66" fillId="0" borderId="11" xfId="0" applyFont="1" applyBorder="1" applyAlignment="1">
      <alignment horizontal="center" vertical="center"/>
    </xf>
    <xf numFmtId="0" fontId="0" fillId="0" borderId="0" xfId="0" applyAlignment="1">
      <alignment horizontal="center" vertical="top" wrapText="1"/>
    </xf>
    <xf numFmtId="45" fontId="73" fillId="0" borderId="10" xfId="0" applyNumberFormat="1" applyFont="1" applyBorder="1" applyAlignment="1">
      <alignment horizontal="center" vertical="center"/>
    </xf>
    <xf numFmtId="0" fontId="76" fillId="0" borderId="10" xfId="0" applyFont="1" applyBorder="1" applyAlignment="1">
      <alignment horizontal="center" vertical="center" wrapText="1"/>
    </xf>
    <xf numFmtId="0" fontId="76" fillId="0" borderId="10" xfId="0" applyFont="1" applyBorder="1" applyAlignment="1">
      <alignment horizontal="center" vertical="center"/>
    </xf>
    <xf numFmtId="0" fontId="66" fillId="0" borderId="10" xfId="0" applyNumberFormat="1" applyFont="1" applyBorder="1" applyAlignment="1">
      <alignment/>
    </xf>
    <xf numFmtId="0" fontId="75" fillId="0" borderId="10" xfId="0" applyNumberFormat="1" applyFont="1" applyBorder="1" applyAlignment="1">
      <alignment horizontal="center" vertical="center"/>
    </xf>
    <xf numFmtId="0" fontId="66" fillId="0" borderId="0" xfId="0" applyFont="1" applyAlignment="1">
      <alignment horizontal="center"/>
    </xf>
    <xf numFmtId="0" fontId="66" fillId="0" borderId="15" xfId="0" applyFont="1" applyBorder="1" applyAlignment="1">
      <alignment horizontal="center"/>
    </xf>
    <xf numFmtId="0" fontId="67" fillId="0" borderId="10" xfId="0" applyNumberFormat="1" applyFont="1" applyBorder="1" applyAlignment="1">
      <alignment horizontal="center" vertical="center"/>
    </xf>
    <xf numFmtId="0" fontId="77" fillId="0" borderId="15" xfId="0" applyFont="1" applyBorder="1" applyAlignment="1">
      <alignment horizontal="center" vertical="center"/>
    </xf>
    <xf numFmtId="0" fontId="75" fillId="0" borderId="0" xfId="0" applyFont="1" applyAlignment="1">
      <alignment horizontal="center"/>
    </xf>
    <xf numFmtId="0" fontId="67" fillId="0" borderId="10" xfId="0" applyFont="1" applyBorder="1" applyAlignment="1">
      <alignment vertical="center"/>
    </xf>
    <xf numFmtId="0" fontId="72" fillId="0" borderId="15" xfId="0" applyFont="1" applyBorder="1" applyAlignment="1">
      <alignment horizontal="left" vertical="center"/>
    </xf>
    <xf numFmtId="0" fontId="0" fillId="0" borderId="0" xfId="0" applyAlignment="1">
      <alignment horizontal="center" vertical="top" wrapText="1"/>
    </xf>
    <xf numFmtId="0" fontId="0" fillId="0" borderId="10" xfId="0" applyBorder="1" applyAlignment="1">
      <alignment/>
    </xf>
    <xf numFmtId="0" fontId="4" fillId="0" borderId="10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67" fillId="0" borderId="10" xfId="0" applyFont="1" applyBorder="1" applyAlignment="1">
      <alignment/>
    </xf>
    <xf numFmtId="0" fontId="0" fillId="0" borderId="12" xfId="0" applyBorder="1" applyAlignment="1">
      <alignment/>
    </xf>
    <xf numFmtId="0" fontId="66" fillId="0" borderId="11" xfId="0" applyFont="1" applyBorder="1" applyAlignment="1">
      <alignment horizontal="center" vertical="center"/>
    </xf>
    <xf numFmtId="0" fontId="66" fillId="0" borderId="10" xfId="0" applyFont="1" applyBorder="1" applyAlignment="1">
      <alignment horizontal="center" vertical="center" wrapText="1"/>
    </xf>
    <xf numFmtId="0" fontId="66" fillId="0" borderId="10" xfId="0" applyFont="1" applyBorder="1" applyAlignment="1">
      <alignment horizontal="left" vertical="center" wrapText="1"/>
    </xf>
    <xf numFmtId="0" fontId="66" fillId="0" borderId="10" xfId="0" applyFont="1" applyBorder="1" applyAlignment="1">
      <alignment horizontal="center"/>
    </xf>
    <xf numFmtId="0" fontId="67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67" fillId="0" borderId="14" xfId="0" applyFont="1" applyBorder="1" applyAlignment="1">
      <alignment/>
    </xf>
    <xf numFmtId="0" fontId="66" fillId="0" borderId="12" xfId="0" applyFont="1" applyBorder="1" applyAlignment="1">
      <alignment/>
    </xf>
    <xf numFmtId="0" fontId="66" fillId="0" borderId="19" xfId="0" applyFont="1" applyBorder="1" applyAlignment="1">
      <alignment/>
    </xf>
    <xf numFmtId="0" fontId="67" fillId="0" borderId="20" xfId="0" applyFont="1" applyBorder="1" applyAlignment="1">
      <alignment/>
    </xf>
    <xf numFmtId="0" fontId="66" fillId="0" borderId="20" xfId="0" applyFont="1" applyBorder="1" applyAlignment="1">
      <alignment/>
    </xf>
    <xf numFmtId="0" fontId="72" fillId="0" borderId="21" xfId="0" applyFont="1" applyBorder="1" applyAlignment="1">
      <alignment wrapText="1"/>
    </xf>
    <xf numFmtId="0" fontId="66" fillId="0" borderId="22" xfId="0" applyFont="1" applyBorder="1" applyAlignment="1">
      <alignment/>
    </xf>
    <xf numFmtId="0" fontId="72" fillId="0" borderId="23" xfId="0" applyFont="1" applyBorder="1" applyAlignment="1">
      <alignment wrapText="1"/>
    </xf>
    <xf numFmtId="0" fontId="66" fillId="0" borderId="24" xfId="0" applyFont="1" applyBorder="1" applyAlignment="1">
      <alignment/>
    </xf>
    <xf numFmtId="0" fontId="67" fillId="0" borderId="25" xfId="0" applyFont="1" applyBorder="1" applyAlignment="1">
      <alignment/>
    </xf>
    <xf numFmtId="0" fontId="72" fillId="0" borderId="26" xfId="0" applyFont="1" applyBorder="1" applyAlignment="1">
      <alignment wrapText="1"/>
    </xf>
    <xf numFmtId="0" fontId="66" fillId="0" borderId="27" xfId="0" applyFont="1" applyBorder="1" applyAlignment="1">
      <alignment/>
    </xf>
    <xf numFmtId="0" fontId="75" fillId="0" borderId="27" xfId="0" applyFont="1" applyBorder="1" applyAlignment="1">
      <alignment/>
    </xf>
    <xf numFmtId="0" fontId="66" fillId="0" borderId="20" xfId="0" applyFont="1" applyBorder="1" applyAlignment="1">
      <alignment vertical="center"/>
    </xf>
    <xf numFmtId="0" fontId="66" fillId="0" borderId="25" xfId="0" applyFont="1" applyBorder="1" applyAlignment="1">
      <alignment/>
    </xf>
    <xf numFmtId="0" fontId="72" fillId="0" borderId="11" xfId="0" applyFont="1" applyBorder="1" applyAlignment="1">
      <alignment horizontal="left" vertical="center"/>
    </xf>
    <xf numFmtId="0" fontId="76" fillId="0" borderId="27" xfId="0" applyFont="1" applyBorder="1" applyAlignment="1">
      <alignment/>
    </xf>
    <xf numFmtId="0" fontId="67" fillId="0" borderId="27" xfId="0" applyFont="1" applyBorder="1" applyAlignment="1">
      <alignment/>
    </xf>
    <xf numFmtId="0" fontId="66" fillId="0" borderId="19" xfId="0" applyFont="1" applyBorder="1" applyAlignment="1">
      <alignment horizontal="center" vertical="center"/>
    </xf>
    <xf numFmtId="0" fontId="66" fillId="0" borderId="20" xfId="0" applyNumberFormat="1" applyFont="1" applyBorder="1" applyAlignment="1">
      <alignment horizontal="center" vertical="center"/>
    </xf>
    <xf numFmtId="0" fontId="66" fillId="0" borderId="20" xfId="0" applyFont="1" applyBorder="1" applyAlignment="1">
      <alignment horizontal="center" vertical="center"/>
    </xf>
    <xf numFmtId="0" fontId="72" fillId="0" borderId="21" xfId="0" applyFont="1" applyBorder="1" applyAlignment="1">
      <alignment horizontal="left" vertical="center" wrapText="1"/>
    </xf>
    <xf numFmtId="0" fontId="72" fillId="0" borderId="23" xfId="0" applyFont="1" applyBorder="1" applyAlignment="1">
      <alignment horizontal="left" vertical="center" wrapText="1"/>
    </xf>
    <xf numFmtId="0" fontId="66" fillId="0" borderId="25" xfId="0" applyFont="1" applyBorder="1" applyAlignment="1">
      <alignment horizontal="center" vertical="center"/>
    </xf>
    <xf numFmtId="0" fontId="72" fillId="0" borderId="26" xfId="0" applyFont="1" applyBorder="1" applyAlignment="1">
      <alignment horizontal="left" vertical="center" wrapText="1"/>
    </xf>
    <xf numFmtId="0" fontId="72" fillId="0" borderId="11" xfId="0" applyFont="1" applyBorder="1" applyAlignment="1">
      <alignment/>
    </xf>
    <xf numFmtId="0" fontId="67" fillId="0" borderId="27" xfId="0" applyFont="1" applyBorder="1" applyAlignment="1">
      <alignment horizontal="center" vertical="center"/>
    </xf>
    <xf numFmtId="0" fontId="67" fillId="0" borderId="27" xfId="0" applyNumberFormat="1" applyFont="1" applyBorder="1" applyAlignment="1">
      <alignment horizontal="center" vertical="center"/>
    </xf>
    <xf numFmtId="0" fontId="72" fillId="0" borderId="27" xfId="0" applyFont="1" applyBorder="1" applyAlignment="1">
      <alignment horizontal="left" vertical="center"/>
    </xf>
    <xf numFmtId="0" fontId="66" fillId="0" borderId="22" xfId="0" applyFont="1" applyBorder="1" applyAlignment="1">
      <alignment horizontal="center" vertical="center"/>
    </xf>
    <xf numFmtId="0" fontId="66" fillId="0" borderId="24" xfId="0" applyFont="1" applyBorder="1" applyAlignment="1">
      <alignment horizontal="center" vertical="center"/>
    </xf>
    <xf numFmtId="0" fontId="66" fillId="0" borderId="25" xfId="0" applyFont="1" applyBorder="1" applyAlignment="1">
      <alignment vertical="center"/>
    </xf>
    <xf numFmtId="0" fontId="66" fillId="0" borderId="25" xfId="0" applyNumberFormat="1" applyFont="1" applyBorder="1" applyAlignment="1">
      <alignment horizontal="center" vertical="center"/>
    </xf>
    <xf numFmtId="0" fontId="75" fillId="0" borderId="11" xfId="0" applyFont="1" applyBorder="1" applyAlignment="1">
      <alignment vertical="center"/>
    </xf>
    <xf numFmtId="0" fontId="66" fillId="0" borderId="27" xfId="0" applyFont="1" applyBorder="1" applyAlignment="1">
      <alignment horizontal="center" vertical="center"/>
    </xf>
    <xf numFmtId="0" fontId="66" fillId="0" borderId="27" xfId="0" applyNumberFormat="1" applyFont="1" applyBorder="1" applyAlignment="1">
      <alignment horizontal="center" vertical="center"/>
    </xf>
    <xf numFmtId="0" fontId="72" fillId="0" borderId="27" xfId="0" applyFont="1" applyBorder="1" applyAlignment="1">
      <alignment/>
    </xf>
    <xf numFmtId="0" fontId="66" fillId="0" borderId="20" xfId="0" applyFont="1" applyBorder="1" applyAlignment="1">
      <alignment horizontal="left" vertical="center"/>
    </xf>
    <xf numFmtId="0" fontId="75" fillId="0" borderId="27" xfId="0" applyFont="1" applyBorder="1" applyAlignment="1">
      <alignment vertical="center"/>
    </xf>
    <xf numFmtId="0" fontId="72" fillId="0" borderId="27" xfId="0" applyFont="1" applyBorder="1" applyAlignment="1">
      <alignment horizontal="left" vertical="center" wrapText="1"/>
    </xf>
    <xf numFmtId="0" fontId="75" fillId="0" borderId="11" xfId="0" applyFont="1" applyBorder="1" applyAlignment="1">
      <alignment horizontal="left"/>
    </xf>
    <xf numFmtId="0" fontId="66" fillId="0" borderId="11" xfId="0" applyNumberFormat="1" applyFont="1" applyBorder="1" applyAlignment="1">
      <alignment horizontal="center"/>
    </xf>
    <xf numFmtId="0" fontId="72" fillId="0" borderId="11" xfId="0" applyFont="1" applyBorder="1" applyAlignment="1">
      <alignment horizontal="left"/>
    </xf>
    <xf numFmtId="0" fontId="72" fillId="0" borderId="21" xfId="0" applyFont="1" applyBorder="1" applyAlignment="1">
      <alignment horizontal="left" wrapText="1"/>
    </xf>
    <xf numFmtId="0" fontId="72" fillId="0" borderId="23" xfId="0" applyFont="1" applyBorder="1" applyAlignment="1">
      <alignment horizontal="left" wrapText="1"/>
    </xf>
    <xf numFmtId="0" fontId="66" fillId="0" borderId="25" xfId="0" applyFont="1" applyBorder="1" applyAlignment="1">
      <alignment horizontal="left"/>
    </xf>
    <xf numFmtId="0" fontId="66" fillId="0" borderId="25" xfId="0" applyNumberFormat="1" applyFont="1" applyBorder="1" applyAlignment="1">
      <alignment horizontal="center"/>
    </xf>
    <xf numFmtId="0" fontId="66" fillId="0" borderId="25" xfId="0" applyFont="1" applyBorder="1" applyAlignment="1">
      <alignment horizontal="center"/>
    </xf>
    <xf numFmtId="0" fontId="72" fillId="0" borderId="26" xfId="0" applyFont="1" applyBorder="1" applyAlignment="1">
      <alignment horizontal="left" wrapText="1"/>
    </xf>
    <xf numFmtId="0" fontId="66" fillId="0" borderId="20" xfId="0" applyFont="1" applyBorder="1" applyAlignment="1">
      <alignment horizontal="left"/>
    </xf>
    <xf numFmtId="0" fontId="66" fillId="0" borderId="20" xfId="0" applyNumberFormat="1" applyFont="1" applyBorder="1" applyAlignment="1">
      <alignment horizontal="center"/>
    </xf>
    <xf numFmtId="0" fontId="66" fillId="0" borderId="20" xfId="0" applyFont="1" applyBorder="1" applyAlignment="1">
      <alignment horizontal="center"/>
    </xf>
    <xf numFmtId="0" fontId="72" fillId="0" borderId="21" xfId="0" applyFont="1" applyBorder="1" applyAlignment="1">
      <alignment horizontal="left"/>
    </xf>
    <xf numFmtId="0" fontId="72" fillId="0" borderId="23" xfId="0" applyFont="1" applyBorder="1" applyAlignment="1">
      <alignment horizontal="left"/>
    </xf>
    <xf numFmtId="0" fontId="72" fillId="0" borderId="26" xfId="0" applyFont="1" applyBorder="1" applyAlignment="1">
      <alignment horizontal="left"/>
    </xf>
    <xf numFmtId="0" fontId="75" fillId="0" borderId="27" xfId="0" applyFont="1" applyBorder="1" applyAlignment="1">
      <alignment horizontal="left"/>
    </xf>
    <xf numFmtId="0" fontId="66" fillId="0" borderId="27" xfId="0" applyNumberFormat="1" applyFont="1" applyBorder="1" applyAlignment="1">
      <alignment horizontal="center"/>
    </xf>
    <xf numFmtId="0" fontId="66" fillId="0" borderId="27" xfId="0" applyFont="1" applyBorder="1" applyAlignment="1">
      <alignment horizontal="center"/>
    </xf>
    <xf numFmtId="0" fontId="72" fillId="0" borderId="27" xfId="0" applyFont="1" applyBorder="1" applyAlignment="1">
      <alignment horizontal="left"/>
    </xf>
    <xf numFmtId="0" fontId="75" fillId="0" borderId="11" xfId="0" applyFont="1" applyBorder="1" applyAlignment="1">
      <alignment horizontal="left" vertical="center"/>
    </xf>
    <xf numFmtId="0" fontId="66" fillId="0" borderId="11" xfId="0" applyNumberFormat="1" applyFont="1" applyBorder="1" applyAlignment="1">
      <alignment horizontal="center" vertical="center" wrapText="1"/>
    </xf>
    <xf numFmtId="0" fontId="66" fillId="0" borderId="20" xfId="0" applyFont="1" applyBorder="1" applyAlignment="1">
      <alignment horizontal="left" vertical="center" wrapText="1"/>
    </xf>
    <xf numFmtId="0" fontId="66" fillId="0" borderId="20" xfId="0" applyNumberFormat="1" applyFont="1" applyBorder="1" applyAlignment="1">
      <alignment horizontal="center" vertical="center" wrapText="1"/>
    </xf>
    <xf numFmtId="0" fontId="66" fillId="0" borderId="20" xfId="0" applyFont="1" applyBorder="1" applyAlignment="1">
      <alignment horizontal="center" vertical="center" wrapText="1"/>
    </xf>
    <xf numFmtId="0" fontId="66" fillId="0" borderId="25" xfId="0" applyFont="1" applyBorder="1" applyAlignment="1">
      <alignment horizontal="left" vertical="center" wrapText="1"/>
    </xf>
    <xf numFmtId="0" fontId="75" fillId="0" borderId="27" xfId="0" applyFont="1" applyBorder="1" applyAlignment="1">
      <alignment horizontal="left" vertical="center"/>
    </xf>
    <xf numFmtId="0" fontId="66" fillId="0" borderId="27" xfId="0" applyNumberFormat="1" applyFont="1" applyBorder="1" applyAlignment="1">
      <alignment horizontal="center" vertical="center" wrapText="1"/>
    </xf>
    <xf numFmtId="0" fontId="66" fillId="0" borderId="27" xfId="0" applyFont="1" applyBorder="1" applyAlignment="1">
      <alignment horizontal="center" vertical="center" wrapText="1"/>
    </xf>
    <xf numFmtId="0" fontId="66" fillId="0" borderId="25" xfId="0" applyNumberFormat="1" applyFont="1" applyBorder="1" applyAlignment="1">
      <alignment horizontal="center" vertical="center" wrapText="1"/>
    </xf>
    <xf numFmtId="0" fontId="66" fillId="0" borderId="25" xfId="0" applyFont="1" applyBorder="1" applyAlignment="1">
      <alignment horizontal="center" vertical="center" wrapText="1"/>
    </xf>
    <xf numFmtId="0" fontId="66" fillId="0" borderId="12" xfId="0" applyFont="1" applyFill="1" applyBorder="1" applyAlignment="1">
      <alignment horizontal="center" vertical="center"/>
    </xf>
    <xf numFmtId="0" fontId="66" fillId="0" borderId="25" xfId="0" applyFont="1" applyBorder="1" applyAlignment="1">
      <alignment horizontal="left" vertical="center"/>
    </xf>
    <xf numFmtId="0" fontId="66" fillId="0" borderId="25" xfId="0" applyFont="1" applyFill="1" applyBorder="1" applyAlignment="1">
      <alignment horizontal="center" vertical="center"/>
    </xf>
    <xf numFmtId="0" fontId="66" fillId="0" borderId="11" xfId="0" applyFont="1" applyFill="1" applyBorder="1" applyAlignment="1">
      <alignment horizontal="center" vertical="center"/>
    </xf>
    <xf numFmtId="0" fontId="0" fillId="0" borderId="27" xfId="0" applyBorder="1" applyAlignment="1">
      <alignment/>
    </xf>
    <xf numFmtId="0" fontId="67" fillId="0" borderId="12" xfId="0" applyFont="1" applyBorder="1" applyAlignment="1">
      <alignment horizontal="center" vertical="center"/>
    </xf>
    <xf numFmtId="0" fontId="72" fillId="0" borderId="12" xfId="0" applyFont="1" applyBorder="1" applyAlignment="1">
      <alignment/>
    </xf>
    <xf numFmtId="0" fontId="67" fillId="0" borderId="25" xfId="0" applyFont="1" applyBorder="1" applyAlignment="1">
      <alignment horizontal="center" vertical="center"/>
    </xf>
    <xf numFmtId="0" fontId="72" fillId="0" borderId="12" xfId="0" applyFont="1" applyBorder="1" applyAlignment="1">
      <alignment horizontal="left" vertical="center"/>
    </xf>
    <xf numFmtId="0" fontId="67" fillId="0" borderId="20" xfId="0" applyFont="1" applyBorder="1" applyAlignment="1">
      <alignment horizontal="center" vertical="center"/>
    </xf>
    <xf numFmtId="0" fontId="66" fillId="0" borderId="16" xfId="0" applyFont="1" applyBorder="1" applyAlignment="1">
      <alignment horizontal="center" vertical="center"/>
    </xf>
    <xf numFmtId="0" fontId="66" fillId="0" borderId="17" xfId="0" applyFont="1" applyBorder="1" applyAlignment="1">
      <alignment vertical="center"/>
    </xf>
    <xf numFmtId="0" fontId="66" fillId="0" borderId="17" xfId="0" applyNumberFormat="1" applyFont="1" applyBorder="1" applyAlignment="1">
      <alignment horizontal="center" vertical="center"/>
    </xf>
    <xf numFmtId="0" fontId="66" fillId="0" borderId="17" xfId="0" applyFont="1" applyBorder="1" applyAlignment="1">
      <alignment horizontal="center" vertical="center"/>
    </xf>
    <xf numFmtId="0" fontId="72" fillId="0" borderId="18" xfId="0" applyFont="1" applyBorder="1" applyAlignment="1">
      <alignment horizontal="left" vertical="center" wrapText="1"/>
    </xf>
    <xf numFmtId="0" fontId="67" fillId="0" borderId="25" xfId="0" applyFont="1" applyBorder="1" applyAlignment="1">
      <alignment vertical="center"/>
    </xf>
    <xf numFmtId="0" fontId="67" fillId="0" borderId="25" xfId="0" applyNumberFormat="1" applyFont="1" applyBorder="1" applyAlignment="1">
      <alignment horizontal="center" vertical="center"/>
    </xf>
    <xf numFmtId="0" fontId="67" fillId="0" borderId="15" xfId="0" applyFont="1" applyBorder="1" applyAlignment="1">
      <alignment/>
    </xf>
    <xf numFmtId="0" fontId="67" fillId="0" borderId="20" xfId="0" applyNumberFormat="1" applyFont="1" applyBorder="1" applyAlignment="1">
      <alignment horizontal="center" vertical="center"/>
    </xf>
    <xf numFmtId="0" fontId="67" fillId="0" borderId="13" xfId="0" applyFont="1" applyBorder="1" applyAlignment="1">
      <alignment/>
    </xf>
    <xf numFmtId="0" fontId="67" fillId="0" borderId="10" xfId="0" applyFont="1" applyBorder="1" applyAlignment="1">
      <alignment vertical="center" wrapText="1"/>
    </xf>
    <xf numFmtId="0" fontId="12" fillId="0" borderId="28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78" fillId="0" borderId="21" xfId="0" applyFont="1" applyBorder="1" applyAlignment="1">
      <alignment wrapText="1"/>
    </xf>
    <xf numFmtId="0" fontId="78" fillId="0" borderId="23" xfId="0" applyFont="1" applyBorder="1" applyAlignment="1">
      <alignment wrapText="1"/>
    </xf>
    <xf numFmtId="0" fontId="78" fillId="0" borderId="26" xfId="0" applyFont="1" applyBorder="1" applyAlignment="1">
      <alignment wrapText="1"/>
    </xf>
    <xf numFmtId="0" fontId="66" fillId="0" borderId="30" xfId="0" applyFont="1" applyBorder="1" applyAlignment="1">
      <alignment horizontal="center" vertical="center"/>
    </xf>
    <xf numFmtId="0" fontId="67" fillId="0" borderId="13" xfId="0" applyFont="1" applyBorder="1" applyAlignment="1">
      <alignment horizontal="center" vertical="center"/>
    </xf>
    <xf numFmtId="0" fontId="67" fillId="0" borderId="31" xfId="0" applyFont="1" applyBorder="1" applyAlignment="1">
      <alignment horizontal="center" vertical="center"/>
    </xf>
    <xf numFmtId="0" fontId="72" fillId="0" borderId="32" xfId="0" applyFont="1" applyBorder="1" applyAlignment="1">
      <alignment/>
    </xf>
    <xf numFmtId="0" fontId="72" fillId="0" borderId="28" xfId="0" applyFont="1" applyBorder="1" applyAlignment="1">
      <alignment/>
    </xf>
    <xf numFmtId="0" fontId="72" fillId="0" borderId="29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66" fillId="0" borderId="11" xfId="0" applyFont="1" applyBorder="1" applyAlignment="1">
      <alignment horizontal="center" vertical="center"/>
    </xf>
    <xf numFmtId="0" fontId="66" fillId="0" borderId="13" xfId="0" applyNumberFormat="1" applyFont="1" applyBorder="1" applyAlignment="1">
      <alignment horizontal="center" vertical="center"/>
    </xf>
    <xf numFmtId="0" fontId="72" fillId="0" borderId="10" xfId="0" applyFont="1" applyBorder="1" applyAlignment="1">
      <alignment horizontal="left" wrapText="1"/>
    </xf>
    <xf numFmtId="0" fontId="66" fillId="0" borderId="0" xfId="0" applyNumberFormat="1" applyFont="1" applyBorder="1" applyAlignment="1">
      <alignment horizontal="center" vertical="center"/>
    </xf>
    <xf numFmtId="0" fontId="72" fillId="0" borderId="0" xfId="0" applyFont="1" applyBorder="1" applyAlignment="1">
      <alignment horizontal="left" vertical="center" wrapText="1"/>
    </xf>
    <xf numFmtId="0" fontId="66" fillId="0" borderId="10" xfId="0" applyFont="1" applyBorder="1" applyAlignment="1">
      <alignment horizontal="center" vertical="center" wrapText="1"/>
    </xf>
    <xf numFmtId="0" fontId="66" fillId="0" borderId="10" xfId="0" applyFont="1" applyBorder="1" applyAlignment="1">
      <alignment horizontal="left" vertical="center" wrapText="1"/>
    </xf>
    <xf numFmtId="0" fontId="69" fillId="0" borderId="10" xfId="0" applyNumberFormat="1" applyFont="1" applyBorder="1" applyAlignment="1">
      <alignment horizontal="center" vertical="center"/>
    </xf>
    <xf numFmtId="0" fontId="68" fillId="0" borderId="10" xfId="0" applyNumberFormat="1" applyFont="1" applyBorder="1" applyAlignment="1">
      <alignment horizontal="center" vertical="center"/>
    </xf>
    <xf numFmtId="0" fontId="66" fillId="0" borderId="33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5" fontId="3" fillId="0" borderId="11" xfId="0" applyNumberFormat="1" applyFont="1" applyBorder="1" applyAlignment="1">
      <alignment horizontal="center" vertical="center" wrapText="1"/>
    </xf>
    <xf numFmtId="0" fontId="76" fillId="0" borderId="13" xfId="0" applyFont="1" applyBorder="1" applyAlignment="1">
      <alignment horizontal="center" vertical="center"/>
    </xf>
    <xf numFmtId="45" fontId="66" fillId="0" borderId="11" xfId="0" applyNumberFormat="1" applyFont="1" applyBorder="1" applyAlignment="1">
      <alignment/>
    </xf>
    <xf numFmtId="0" fontId="67" fillId="0" borderId="10" xfId="0" applyFont="1" applyBorder="1" applyAlignment="1">
      <alignment horizontal="left" vertical="center"/>
    </xf>
    <xf numFmtId="0" fontId="66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top"/>
    </xf>
    <xf numFmtId="0" fontId="66" fillId="0" borderId="11" xfId="0" applyFont="1" applyBorder="1" applyAlignment="1">
      <alignment horizontal="center" vertical="center"/>
    </xf>
    <xf numFmtId="0" fontId="78" fillId="0" borderId="10" xfId="0" applyFont="1" applyBorder="1" applyAlignment="1">
      <alignment vertical="center" wrapText="1"/>
    </xf>
    <xf numFmtId="0" fontId="67" fillId="0" borderId="10" xfId="0" applyNumberFormat="1" applyFont="1" applyBorder="1" applyAlignment="1">
      <alignment horizontal="center" vertical="center" wrapText="1"/>
    </xf>
    <xf numFmtId="0" fontId="67" fillId="0" borderId="11" xfId="0" applyNumberFormat="1" applyFont="1" applyBorder="1" applyAlignment="1">
      <alignment horizontal="center" vertical="center" wrapText="1"/>
    </xf>
    <xf numFmtId="0" fontId="33" fillId="0" borderId="10" xfId="0" applyNumberFormat="1" applyFont="1" applyBorder="1" applyAlignment="1">
      <alignment horizontal="center" vertical="center" wrapText="1"/>
    </xf>
    <xf numFmtId="0" fontId="67" fillId="0" borderId="10" xfId="0" applyNumberFormat="1" applyFont="1" applyBorder="1" applyAlignment="1">
      <alignment horizontal="center" vertical="top" wrapText="1"/>
    </xf>
    <xf numFmtId="0" fontId="74" fillId="0" borderId="0" xfId="0" applyFont="1" applyAlignment="1">
      <alignment/>
    </xf>
    <xf numFmtId="0" fontId="0" fillId="0" borderId="10" xfId="0" applyNumberFormat="1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66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6" fillId="0" borderId="10" xfId="0" applyFont="1" applyBorder="1" applyAlignment="1">
      <alignment horizontal="left" vertical="center"/>
    </xf>
    <xf numFmtId="47" fontId="3" fillId="0" borderId="10" xfId="0" applyNumberFormat="1" applyFont="1" applyBorder="1" applyAlignment="1">
      <alignment horizontal="center" vertical="center" wrapText="1"/>
    </xf>
    <xf numFmtId="47" fontId="0" fillId="0" borderId="10" xfId="0" applyNumberFormat="1" applyBorder="1" applyAlignment="1">
      <alignment/>
    </xf>
    <xf numFmtId="47" fontId="66" fillId="0" borderId="10" xfId="0" applyNumberFormat="1" applyFont="1" applyBorder="1" applyAlignment="1">
      <alignment/>
    </xf>
    <xf numFmtId="47" fontId="66" fillId="0" borderId="10" xfId="0" applyNumberFormat="1" applyFont="1" applyBorder="1" applyAlignment="1">
      <alignment horizontal="center"/>
    </xf>
    <xf numFmtId="47" fontId="66" fillId="0" borderId="11" xfId="0" applyNumberFormat="1" applyFont="1" applyBorder="1" applyAlignment="1">
      <alignment/>
    </xf>
    <xf numFmtId="0" fontId="27" fillId="0" borderId="0" xfId="0" applyFont="1" applyBorder="1" applyAlignment="1">
      <alignment vertical="top"/>
    </xf>
    <xf numFmtId="0" fontId="79" fillId="0" borderId="0" xfId="0" applyFont="1" applyBorder="1" applyAlignment="1">
      <alignment/>
    </xf>
    <xf numFmtId="0" fontId="4" fillId="0" borderId="0" xfId="0" applyFont="1" applyBorder="1" applyAlignment="1">
      <alignment vertical="top" wrapText="1"/>
    </xf>
    <xf numFmtId="0" fontId="79" fillId="0" borderId="0" xfId="0" applyFont="1" applyBorder="1" applyAlignment="1">
      <alignment vertical="center" wrapText="1"/>
    </xf>
    <xf numFmtId="0" fontId="69" fillId="0" borderId="0" xfId="0" applyFont="1" applyAlignment="1">
      <alignment vertical="center" wrapText="1"/>
    </xf>
    <xf numFmtId="0" fontId="67" fillId="0" borderId="0" xfId="0" applyFont="1" applyBorder="1" applyAlignment="1">
      <alignment vertical="center" wrapText="1"/>
    </xf>
    <xf numFmtId="0" fontId="69" fillId="0" borderId="0" xfId="0" applyFont="1" applyBorder="1" applyAlignment="1">
      <alignment vertical="center" wrapText="1"/>
    </xf>
    <xf numFmtId="0" fontId="66" fillId="0" borderId="13" xfId="0" applyFont="1" applyBorder="1" applyAlignment="1">
      <alignment vertical="center"/>
    </xf>
    <xf numFmtId="0" fontId="66" fillId="0" borderId="15" xfId="0" applyFont="1" applyBorder="1" applyAlignment="1">
      <alignment vertical="center"/>
    </xf>
    <xf numFmtId="0" fontId="66" fillId="0" borderId="14" xfId="0" applyFont="1" applyBorder="1" applyAlignment="1">
      <alignment vertical="center"/>
    </xf>
    <xf numFmtId="0" fontId="69" fillId="0" borderId="11" xfId="0" applyFont="1" applyBorder="1" applyAlignment="1">
      <alignment vertical="center"/>
    </xf>
    <xf numFmtId="0" fontId="75" fillId="0" borderId="10" xfId="0" applyFont="1" applyBorder="1" applyAlignment="1">
      <alignment/>
    </xf>
    <xf numFmtId="0" fontId="73" fillId="0" borderId="10" xfId="0" applyFont="1" applyBorder="1" applyAlignment="1">
      <alignment/>
    </xf>
    <xf numFmtId="0" fontId="66" fillId="0" borderId="10" xfId="0" applyFont="1" applyBorder="1" applyAlignment="1">
      <alignment horizontal="left" vertical="center" wrapText="1"/>
    </xf>
    <xf numFmtId="0" fontId="67" fillId="0" borderId="10" xfId="0" applyFont="1" applyBorder="1" applyAlignment="1">
      <alignment/>
    </xf>
    <xf numFmtId="0" fontId="66" fillId="0" borderId="10" xfId="0" applyFont="1" applyBorder="1" applyAlignment="1">
      <alignment horizontal="left" vertical="center"/>
    </xf>
    <xf numFmtId="0" fontId="67" fillId="0" borderId="12" xfId="0" applyFont="1" applyBorder="1" applyAlignment="1">
      <alignment horizontal="center" vertical="center"/>
    </xf>
    <xf numFmtId="0" fontId="66" fillId="0" borderId="11" xfId="0" applyFont="1" applyBorder="1" applyAlignment="1">
      <alignment horizontal="center" vertical="center"/>
    </xf>
    <xf numFmtId="0" fontId="66" fillId="0" borderId="10" xfId="0" applyFont="1" applyBorder="1" applyAlignment="1">
      <alignment horizontal="center" vertical="center" wrapText="1"/>
    </xf>
    <xf numFmtId="0" fontId="66" fillId="0" borderId="10" xfId="0" applyFont="1" applyBorder="1" applyAlignment="1">
      <alignment horizontal="left" vertical="center" wrapText="1"/>
    </xf>
    <xf numFmtId="0" fontId="67" fillId="0" borderId="10" xfId="0" applyFont="1" applyBorder="1" applyAlignment="1">
      <alignment/>
    </xf>
    <xf numFmtId="0" fontId="66" fillId="0" borderId="10" xfId="0" applyFont="1" applyBorder="1" applyAlignment="1">
      <alignment horizontal="left" vertical="center"/>
    </xf>
    <xf numFmtId="0" fontId="78" fillId="0" borderId="10" xfId="0" applyFont="1" applyBorder="1" applyAlignment="1">
      <alignment wrapText="1"/>
    </xf>
    <xf numFmtId="0" fontId="72" fillId="0" borderId="10" xfId="0" applyFont="1" applyBorder="1" applyAlignment="1">
      <alignment horizontal="left"/>
    </xf>
    <xf numFmtId="0" fontId="72" fillId="0" borderId="10" xfId="0" applyFont="1" applyBorder="1" applyAlignment="1">
      <alignment/>
    </xf>
    <xf numFmtId="0" fontId="68" fillId="0" borderId="10" xfId="0" applyNumberFormat="1" applyFont="1" applyBorder="1" applyAlignment="1">
      <alignment vertical="center"/>
    </xf>
    <xf numFmtId="0" fontId="67" fillId="0" borderId="10" xfId="0" applyNumberFormat="1" applyFont="1" applyBorder="1" applyAlignment="1">
      <alignment vertical="center"/>
    </xf>
    <xf numFmtId="0" fontId="78" fillId="0" borderId="10" xfId="0" applyFont="1" applyBorder="1" applyAlignment="1">
      <alignment horizontal="left" vertical="center" wrapText="1"/>
    </xf>
    <xf numFmtId="0" fontId="66" fillId="0" borderId="10" xfId="0" applyFont="1" applyBorder="1" applyAlignment="1">
      <alignment horizontal="center" vertical="center" wrapText="1"/>
    </xf>
    <xf numFmtId="0" fontId="66" fillId="0" borderId="11" xfId="0" applyFont="1" applyBorder="1" applyAlignment="1">
      <alignment horizontal="center" vertical="center"/>
    </xf>
    <xf numFmtId="0" fontId="66" fillId="0" borderId="10" xfId="0" applyFont="1" applyBorder="1" applyAlignment="1">
      <alignment horizontal="center" vertical="center" wrapText="1"/>
    </xf>
    <xf numFmtId="0" fontId="66" fillId="0" borderId="10" xfId="0" applyFont="1" applyBorder="1" applyAlignment="1">
      <alignment horizontal="left" vertical="center"/>
    </xf>
    <xf numFmtId="0" fontId="0" fillId="0" borderId="0" xfId="0" applyNumberFormat="1" applyAlignment="1">
      <alignment vertical="top"/>
    </xf>
    <xf numFmtId="47" fontId="0" fillId="0" borderId="11" xfId="0" applyNumberFormat="1" applyBorder="1" applyAlignment="1">
      <alignment/>
    </xf>
    <xf numFmtId="47" fontId="66" fillId="0" borderId="11" xfId="0" applyNumberFormat="1" applyFont="1" applyBorder="1" applyAlignment="1">
      <alignment horizontal="center"/>
    </xf>
    <xf numFmtId="0" fontId="6" fillId="0" borderId="12" xfId="0" applyFont="1" applyBorder="1" applyAlignment="1">
      <alignment horizontal="center" vertical="center" wrapText="1"/>
    </xf>
    <xf numFmtId="164" fontId="66" fillId="0" borderId="11" xfId="0" applyNumberFormat="1" applyFont="1" applyBorder="1" applyAlignment="1">
      <alignment horizontal="center" vertical="center"/>
    </xf>
    <xf numFmtId="164" fontId="66" fillId="0" borderId="33" xfId="0" applyNumberFormat="1" applyFont="1" applyBorder="1" applyAlignment="1">
      <alignment/>
    </xf>
    <xf numFmtId="164" fontId="66" fillId="0" borderId="35" xfId="0" applyNumberFormat="1" applyFont="1" applyBorder="1" applyAlignment="1">
      <alignment/>
    </xf>
    <xf numFmtId="0" fontId="66" fillId="0" borderId="10" xfId="0" applyFont="1" applyBorder="1" applyAlignment="1">
      <alignment horizontal="left" vertical="center"/>
    </xf>
    <xf numFmtId="0" fontId="66" fillId="0" borderId="10" xfId="0" applyFont="1" applyBorder="1" applyAlignment="1">
      <alignment horizontal="left" vertical="center"/>
    </xf>
    <xf numFmtId="0" fontId="66" fillId="0" borderId="14" xfId="0" applyNumberFormat="1" applyFont="1" applyBorder="1" applyAlignment="1">
      <alignment horizontal="center" vertical="center"/>
    </xf>
    <xf numFmtId="0" fontId="69" fillId="0" borderId="10" xfId="0" applyFont="1" applyBorder="1" applyAlignment="1">
      <alignment/>
    </xf>
    <xf numFmtId="0" fontId="73" fillId="0" borderId="10" xfId="0" applyFont="1" applyBorder="1" applyAlignment="1">
      <alignment horizontal="center" vertical="center"/>
    </xf>
    <xf numFmtId="0" fontId="73" fillId="0" borderId="10" xfId="0" applyFont="1" applyBorder="1" applyAlignment="1">
      <alignment vertical="center"/>
    </xf>
    <xf numFmtId="0" fontId="0" fillId="0" borderId="10" xfId="0" applyBorder="1" applyAlignment="1">
      <alignment/>
    </xf>
    <xf numFmtId="0" fontId="66" fillId="0" borderId="11" xfId="0" applyFont="1" applyBorder="1" applyAlignment="1">
      <alignment horizontal="center" vertical="center"/>
    </xf>
    <xf numFmtId="0" fontId="66" fillId="0" borderId="10" xfId="0" applyFont="1" applyBorder="1" applyAlignment="1">
      <alignment horizontal="center" vertical="center" wrapText="1"/>
    </xf>
    <xf numFmtId="0" fontId="66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textRotation="90"/>
    </xf>
    <xf numFmtId="0" fontId="66" fillId="0" borderId="10" xfId="0" applyFont="1" applyBorder="1" applyAlignment="1">
      <alignment horizontal="center"/>
    </xf>
    <xf numFmtId="0" fontId="66" fillId="0" borderId="10" xfId="0" applyFont="1" applyBorder="1" applyAlignment="1">
      <alignment horizontal="left" vertical="center"/>
    </xf>
    <xf numFmtId="0" fontId="11" fillId="0" borderId="32" xfId="0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75" fillId="0" borderId="10" xfId="0" applyFont="1" applyBorder="1" applyAlignment="1">
      <alignment vertical="center"/>
    </xf>
    <xf numFmtId="164" fontId="66" fillId="0" borderId="15" xfId="0" applyNumberFormat="1" applyFont="1" applyBorder="1" applyAlignment="1">
      <alignment vertical="center"/>
    </xf>
    <xf numFmtId="0" fontId="72" fillId="0" borderId="0" xfId="0" applyFont="1" applyBorder="1" applyAlignment="1">
      <alignment wrapText="1"/>
    </xf>
    <xf numFmtId="0" fontId="75" fillId="0" borderId="12" xfId="0" applyFont="1" applyBorder="1" applyAlignment="1">
      <alignment vertical="top"/>
    </xf>
    <xf numFmtId="0" fontId="75" fillId="0" borderId="10" xfId="0" applyFont="1" applyBorder="1" applyAlignment="1">
      <alignment/>
    </xf>
    <xf numFmtId="0" fontId="12" fillId="0" borderId="32" xfId="0" applyFont="1" applyBorder="1" applyAlignment="1">
      <alignment horizontal="center" vertical="center"/>
    </xf>
    <xf numFmtId="0" fontId="11" fillId="0" borderId="32" xfId="0" applyFont="1" applyBorder="1" applyAlignment="1">
      <alignment horizontal="left" vertical="center" wrapText="1"/>
    </xf>
    <xf numFmtId="0" fontId="11" fillId="0" borderId="28" xfId="0" applyFont="1" applyFill="1" applyBorder="1" applyAlignment="1">
      <alignment horizontal="left" vertical="center" wrapText="1"/>
    </xf>
    <xf numFmtId="0" fontId="11" fillId="0" borderId="28" xfId="0" applyFont="1" applyBorder="1" applyAlignment="1">
      <alignment horizontal="left" vertical="center" wrapText="1"/>
    </xf>
    <xf numFmtId="0" fontId="67" fillId="0" borderId="28" xfId="0" applyFont="1" applyBorder="1" applyAlignment="1">
      <alignment vertical="center" wrapText="1"/>
    </xf>
    <xf numFmtId="0" fontId="11" fillId="0" borderId="29" xfId="0" applyFont="1" applyBorder="1" applyAlignment="1">
      <alignment horizontal="left" vertical="center" wrapText="1"/>
    </xf>
    <xf numFmtId="0" fontId="11" fillId="0" borderId="19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top"/>
    </xf>
    <xf numFmtId="0" fontId="4" fillId="0" borderId="15" xfId="0" applyFont="1" applyBorder="1" applyAlignment="1">
      <alignment horizontal="left" vertical="top"/>
    </xf>
    <xf numFmtId="0" fontId="4" fillId="0" borderId="14" xfId="0" applyFont="1" applyBorder="1" applyAlignment="1">
      <alignment horizontal="left" vertical="top"/>
    </xf>
    <xf numFmtId="0" fontId="80" fillId="0" borderId="0" xfId="0" applyFont="1" applyBorder="1" applyAlignment="1">
      <alignment horizontal="center" vertical="center" wrapText="1"/>
    </xf>
    <xf numFmtId="0" fontId="80" fillId="0" borderId="39" xfId="0" applyFont="1" applyBorder="1" applyAlignment="1">
      <alignment horizontal="center" vertical="center" wrapText="1"/>
    </xf>
    <xf numFmtId="0" fontId="76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top"/>
    </xf>
    <xf numFmtId="0" fontId="4" fillId="0" borderId="10" xfId="0" applyFont="1" applyBorder="1" applyAlignment="1">
      <alignment horizontal="right" vertical="top" wrapText="1"/>
    </xf>
    <xf numFmtId="0" fontId="4" fillId="0" borderId="13" xfId="0" applyFont="1" applyBorder="1" applyAlignment="1">
      <alignment horizontal="center" vertical="top"/>
    </xf>
    <xf numFmtId="0" fontId="4" fillId="0" borderId="15" xfId="0" applyFont="1" applyBorder="1" applyAlignment="1">
      <alignment horizontal="center" vertical="top"/>
    </xf>
    <xf numFmtId="0" fontId="4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left" vertical="top"/>
    </xf>
    <xf numFmtId="0" fontId="4" fillId="0" borderId="10" xfId="0" applyFont="1" applyBorder="1" applyAlignment="1">
      <alignment horizontal="left" vertical="center"/>
    </xf>
    <xf numFmtId="0" fontId="70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top" wrapText="1"/>
    </xf>
    <xf numFmtId="0" fontId="0" fillId="0" borderId="10" xfId="0" applyBorder="1" applyAlignment="1">
      <alignment/>
    </xf>
    <xf numFmtId="0" fontId="69" fillId="0" borderId="33" xfId="0" applyFont="1" applyBorder="1" applyAlignment="1">
      <alignment horizontal="center" vertical="top" wrapText="1"/>
    </xf>
    <xf numFmtId="0" fontId="69" fillId="0" borderId="40" xfId="0" applyFont="1" applyBorder="1" applyAlignment="1">
      <alignment horizontal="center" vertical="top" wrapText="1"/>
    </xf>
    <xf numFmtId="0" fontId="69" fillId="0" borderId="41" xfId="0" applyFont="1" applyBorder="1" applyAlignment="1">
      <alignment horizontal="center" vertical="top" wrapText="1"/>
    </xf>
    <xf numFmtId="0" fontId="69" fillId="0" borderId="42" xfId="0" applyFont="1" applyBorder="1" applyAlignment="1">
      <alignment horizontal="center" vertical="top" wrapText="1"/>
    </xf>
    <xf numFmtId="0" fontId="69" fillId="0" borderId="0" xfId="0" applyFont="1" applyBorder="1" applyAlignment="1">
      <alignment horizontal="center" vertical="top" wrapText="1"/>
    </xf>
    <xf numFmtId="0" fontId="69" fillId="0" borderId="43" xfId="0" applyFont="1" applyBorder="1" applyAlignment="1">
      <alignment horizontal="center" vertical="top" wrapText="1"/>
    </xf>
    <xf numFmtId="0" fontId="69" fillId="0" borderId="35" xfId="0" applyFont="1" applyBorder="1" applyAlignment="1">
      <alignment horizontal="center" vertical="top" wrapText="1"/>
    </xf>
    <xf numFmtId="0" fontId="69" fillId="0" borderId="39" xfId="0" applyFont="1" applyBorder="1" applyAlignment="1">
      <alignment horizontal="center" vertical="top" wrapText="1"/>
    </xf>
    <xf numFmtId="0" fontId="69" fillId="0" borderId="44" xfId="0" applyFont="1" applyBorder="1" applyAlignment="1">
      <alignment horizontal="center" vertical="top" wrapText="1"/>
    </xf>
    <xf numFmtId="0" fontId="79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/>
    </xf>
    <xf numFmtId="0" fontId="79" fillId="0" borderId="10" xfId="0" applyFont="1" applyBorder="1" applyAlignment="1">
      <alignment horizontal="center"/>
    </xf>
    <xf numFmtId="0" fontId="27" fillId="0" borderId="10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 wrapText="1"/>
    </xf>
    <xf numFmtId="0" fontId="27" fillId="0" borderId="42" xfId="0" applyFont="1" applyBorder="1" applyAlignment="1">
      <alignment horizontal="center" vertical="top"/>
    </xf>
    <xf numFmtId="0" fontId="27" fillId="0" borderId="0" xfId="0" applyFont="1" applyBorder="1" applyAlignment="1">
      <alignment horizontal="center" vertical="top"/>
    </xf>
    <xf numFmtId="0" fontId="4" fillId="0" borderId="13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 textRotation="90" wrapText="1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67" fillId="0" borderId="11" xfId="0" applyFont="1" applyBorder="1" applyAlignment="1">
      <alignment horizontal="center" vertical="center" textRotation="90" wrapText="1"/>
    </xf>
    <xf numFmtId="0" fontId="67" fillId="0" borderId="12" xfId="0" applyFont="1" applyBorder="1" applyAlignment="1">
      <alignment horizontal="center" vertical="center" textRotation="90" wrapText="1"/>
    </xf>
    <xf numFmtId="0" fontId="70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6" fillId="0" borderId="11" xfId="0" applyFont="1" applyBorder="1" applyAlignment="1">
      <alignment horizontal="center" vertical="center" textRotation="90" wrapText="1"/>
    </xf>
    <xf numFmtId="0" fontId="6" fillId="0" borderId="12" xfId="0" applyFont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80" fillId="0" borderId="33" xfId="0" applyFont="1" applyBorder="1" applyAlignment="1">
      <alignment horizontal="center" vertical="center" wrapText="1"/>
    </xf>
    <xf numFmtId="0" fontId="80" fillId="0" borderId="40" xfId="0" applyFont="1" applyBorder="1" applyAlignment="1">
      <alignment horizontal="center" vertical="center" wrapText="1"/>
    </xf>
    <xf numFmtId="0" fontId="80" fillId="0" borderId="41" xfId="0" applyFont="1" applyBorder="1" applyAlignment="1">
      <alignment horizontal="center" vertical="center" wrapText="1"/>
    </xf>
    <xf numFmtId="0" fontId="80" fillId="0" borderId="42" xfId="0" applyFont="1" applyBorder="1" applyAlignment="1">
      <alignment horizontal="center" vertical="center" wrapText="1"/>
    </xf>
    <xf numFmtId="0" fontId="80" fillId="0" borderId="43" xfId="0" applyFont="1" applyBorder="1" applyAlignment="1">
      <alignment horizontal="center" vertical="center" wrapText="1"/>
    </xf>
    <xf numFmtId="0" fontId="80" fillId="0" borderId="35" xfId="0" applyFont="1" applyBorder="1" applyAlignment="1">
      <alignment horizontal="center" vertical="center" wrapText="1"/>
    </xf>
    <xf numFmtId="0" fontId="80" fillId="0" borderId="44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76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textRotation="90" wrapText="1"/>
    </xf>
    <xf numFmtId="0" fontId="6" fillId="0" borderId="10" xfId="0" applyFont="1" applyBorder="1" applyAlignment="1">
      <alignment horizontal="left" vertical="center" textRotation="90" wrapText="1"/>
    </xf>
    <xf numFmtId="0" fontId="4" fillId="0" borderId="13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center" textRotation="90" wrapText="1"/>
    </xf>
    <xf numFmtId="0" fontId="4" fillId="0" borderId="12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wrapText="1"/>
    </xf>
    <xf numFmtId="0" fontId="78" fillId="0" borderId="10" xfId="0" applyFont="1" applyBorder="1" applyAlignment="1">
      <alignment horizontal="center" vertical="center" wrapText="1"/>
    </xf>
    <xf numFmtId="0" fontId="66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67" fillId="0" borderId="0" xfId="0" applyFont="1" applyAlignment="1">
      <alignment horizontal="center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80" fillId="0" borderId="0" xfId="0" applyFont="1" applyAlignment="1">
      <alignment horizontal="center" vertical="top" wrapText="1"/>
    </xf>
    <xf numFmtId="0" fontId="66" fillId="0" borderId="0" xfId="0" applyFont="1" applyAlignment="1">
      <alignment horizontal="left" vertical="center"/>
    </xf>
    <xf numFmtId="0" fontId="66" fillId="0" borderId="0" xfId="0" applyFont="1" applyAlignment="1">
      <alignment horizontal="center" vertical="top" wrapText="1"/>
    </xf>
    <xf numFmtId="0" fontId="11" fillId="0" borderId="10" xfId="0" applyFont="1" applyBorder="1" applyAlignment="1">
      <alignment horizontal="center" vertical="top" textRotation="90" wrapText="1"/>
    </xf>
    <xf numFmtId="0" fontId="11" fillId="0" borderId="11" xfId="0" applyFont="1" applyBorder="1" applyAlignment="1">
      <alignment horizontal="center" vertical="center" textRotation="90" wrapText="1"/>
    </xf>
    <xf numFmtId="0" fontId="11" fillId="0" borderId="12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vertical="top" wrapText="1"/>
    </xf>
    <xf numFmtId="0" fontId="67" fillId="0" borderId="10" xfId="0" applyFont="1" applyBorder="1" applyAlignment="1">
      <alignment horizontal="right"/>
    </xf>
    <xf numFmtId="0" fontId="66" fillId="0" borderId="10" xfId="0" applyFont="1" applyBorder="1" applyAlignment="1">
      <alignment horizontal="center" vertical="center" wrapText="1"/>
    </xf>
    <xf numFmtId="0" fontId="66" fillId="0" borderId="10" xfId="0" applyFont="1" applyBorder="1" applyAlignment="1">
      <alignment horizontal="left" vertical="center" wrapText="1"/>
    </xf>
    <xf numFmtId="0" fontId="75" fillId="0" borderId="33" xfId="0" applyFont="1" applyBorder="1" applyAlignment="1">
      <alignment horizontal="center" vertical="top" wrapText="1"/>
    </xf>
    <xf numFmtId="0" fontId="75" fillId="0" borderId="40" xfId="0" applyFont="1" applyBorder="1" applyAlignment="1">
      <alignment horizontal="center" vertical="top" wrapText="1"/>
    </xf>
    <xf numFmtId="0" fontId="75" fillId="0" borderId="41" xfId="0" applyFont="1" applyBorder="1" applyAlignment="1">
      <alignment horizontal="center" vertical="top" wrapText="1"/>
    </xf>
    <xf numFmtId="0" fontId="75" fillId="0" borderId="35" xfId="0" applyFont="1" applyBorder="1" applyAlignment="1">
      <alignment horizontal="center" vertical="top" wrapText="1"/>
    </xf>
    <xf numFmtId="0" fontId="75" fillId="0" borderId="39" xfId="0" applyFont="1" applyBorder="1" applyAlignment="1">
      <alignment horizontal="center" vertical="top" wrapText="1"/>
    </xf>
    <xf numFmtId="0" fontId="75" fillId="0" borderId="44" xfId="0" applyFont="1" applyBorder="1" applyAlignment="1">
      <alignment horizontal="center" vertical="top" wrapText="1"/>
    </xf>
    <xf numFmtId="0" fontId="66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6" fillId="0" borderId="10" xfId="0" applyFont="1" applyBorder="1" applyAlignment="1">
      <alignment horizontal="right"/>
    </xf>
    <xf numFmtId="0" fontId="6" fillId="0" borderId="10" xfId="0" applyFont="1" applyBorder="1" applyAlignment="1">
      <alignment horizontal="left" vertical="center" textRotation="90"/>
    </xf>
    <xf numFmtId="0" fontId="6" fillId="0" borderId="10" xfId="0" applyFont="1" applyBorder="1" applyAlignment="1">
      <alignment horizontal="center" vertical="center" textRotation="90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8" fillId="0" borderId="33" xfId="0" applyFont="1" applyBorder="1" applyAlignment="1">
      <alignment horizontal="center" vertical="center"/>
    </xf>
    <xf numFmtId="0" fontId="68" fillId="0" borderId="40" xfId="0" applyFont="1" applyBorder="1" applyAlignment="1">
      <alignment horizontal="center" vertical="center"/>
    </xf>
    <xf numFmtId="0" fontId="68" fillId="0" borderId="41" xfId="0" applyFont="1" applyBorder="1" applyAlignment="1">
      <alignment horizontal="center" vertical="center"/>
    </xf>
    <xf numFmtId="0" fontId="73" fillId="0" borderId="35" xfId="0" applyFont="1" applyBorder="1" applyAlignment="1">
      <alignment horizontal="center" vertical="center"/>
    </xf>
    <xf numFmtId="0" fontId="73" fillId="0" borderId="39" xfId="0" applyFont="1" applyBorder="1" applyAlignment="1">
      <alignment horizontal="center" vertical="center"/>
    </xf>
    <xf numFmtId="0" fontId="73" fillId="0" borderId="44" xfId="0" applyFont="1" applyBorder="1" applyAlignment="1">
      <alignment horizontal="center" vertical="center"/>
    </xf>
    <xf numFmtId="0" fontId="78" fillId="0" borderId="11" xfId="0" applyFont="1" applyBorder="1" applyAlignment="1">
      <alignment vertical="center"/>
    </xf>
    <xf numFmtId="0" fontId="78" fillId="0" borderId="12" xfId="0" applyFont="1" applyBorder="1" applyAlignment="1">
      <alignment vertical="center"/>
    </xf>
    <xf numFmtId="0" fontId="4" fillId="0" borderId="12" xfId="0" applyFont="1" applyBorder="1" applyAlignment="1">
      <alignment vertical="top"/>
    </xf>
    <xf numFmtId="0" fontId="4" fillId="0" borderId="10" xfId="0" applyFont="1" applyBorder="1" applyAlignment="1">
      <alignment vertical="top"/>
    </xf>
    <xf numFmtId="0" fontId="69" fillId="0" borderId="0" xfId="0" applyFont="1" applyAlignment="1">
      <alignment horizontal="center" vertical="center" wrapText="1"/>
    </xf>
    <xf numFmtId="0" fontId="69" fillId="0" borderId="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right" vertical="center" wrapText="1"/>
    </xf>
    <xf numFmtId="0" fontId="79" fillId="0" borderId="42" xfId="0" applyFont="1" applyBorder="1" applyAlignment="1">
      <alignment horizontal="center" vertical="center" wrapText="1"/>
    </xf>
    <xf numFmtId="0" fontId="79" fillId="0" borderId="0" xfId="0" applyFont="1" applyBorder="1" applyAlignment="1">
      <alignment horizontal="center" vertical="center" wrapText="1"/>
    </xf>
    <xf numFmtId="0" fontId="79" fillId="0" borderId="35" xfId="0" applyFont="1" applyBorder="1" applyAlignment="1">
      <alignment horizontal="center" vertical="center" wrapText="1"/>
    </xf>
    <xf numFmtId="0" fontId="79" fillId="0" borderId="39" xfId="0" applyFont="1" applyBorder="1" applyAlignment="1">
      <alignment horizontal="center" vertical="center" wrapText="1"/>
    </xf>
    <xf numFmtId="0" fontId="79" fillId="0" borderId="43" xfId="0" applyFont="1" applyBorder="1" applyAlignment="1">
      <alignment horizontal="center" vertical="center" wrapText="1"/>
    </xf>
    <xf numFmtId="0" fontId="79" fillId="0" borderId="44" xfId="0" applyFont="1" applyBorder="1" applyAlignment="1">
      <alignment horizontal="center" vertical="center" wrapText="1"/>
    </xf>
    <xf numFmtId="0" fontId="76" fillId="0" borderId="0" xfId="0" applyFont="1" applyBorder="1" applyAlignment="1">
      <alignment horizontal="center"/>
    </xf>
    <xf numFmtId="0" fontId="79" fillId="0" borderId="0" xfId="0" applyFont="1" applyBorder="1" applyAlignment="1">
      <alignment horizontal="center"/>
    </xf>
    <xf numFmtId="0" fontId="3" fillId="0" borderId="12" xfId="0" applyFont="1" applyBorder="1" applyAlignment="1">
      <alignment horizontal="left" vertical="center" wrapText="1"/>
    </xf>
    <xf numFmtId="0" fontId="70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right" vertical="center" wrapText="1"/>
    </xf>
    <xf numFmtId="0" fontId="4" fillId="0" borderId="10" xfId="0" applyFont="1" applyBorder="1" applyAlignment="1">
      <alignment horizontal="center" vertical="center" textRotation="90"/>
    </xf>
    <xf numFmtId="0" fontId="4" fillId="0" borderId="10" xfId="0" applyFont="1" applyBorder="1" applyAlignment="1">
      <alignment horizontal="left" vertical="center" textRotation="90" wrapText="1"/>
    </xf>
    <xf numFmtId="0" fontId="4" fillId="0" borderId="10" xfId="0" applyFont="1" applyBorder="1" applyAlignment="1">
      <alignment horizontal="center" vertical="center" textRotation="90" wrapText="1"/>
    </xf>
    <xf numFmtId="0" fontId="70" fillId="0" borderId="11" xfId="0" applyFont="1" applyBorder="1" applyAlignment="1">
      <alignment horizontal="center" vertical="center"/>
    </xf>
    <xf numFmtId="0" fontId="70" fillId="0" borderId="12" xfId="0" applyFont="1" applyBorder="1" applyAlignment="1">
      <alignment horizontal="center" vertical="center"/>
    </xf>
    <xf numFmtId="0" fontId="79" fillId="0" borderId="40" xfId="0" applyFont="1" applyBorder="1" applyAlignment="1">
      <alignment horizontal="center" vertical="center" wrapText="1"/>
    </xf>
    <xf numFmtId="0" fontId="79" fillId="0" borderId="41" xfId="0" applyFont="1" applyBorder="1" applyAlignment="1">
      <alignment horizontal="center" vertical="center" wrapText="1"/>
    </xf>
    <xf numFmtId="0" fontId="79" fillId="0" borderId="33" xfId="0" applyFont="1" applyBorder="1" applyAlignment="1">
      <alignment horizontal="center" vertical="center" wrapText="1"/>
    </xf>
    <xf numFmtId="0" fontId="79" fillId="0" borderId="11" xfId="0" applyFont="1" applyBorder="1" applyAlignment="1">
      <alignment horizontal="center"/>
    </xf>
    <xf numFmtId="0" fontId="76" fillId="0" borderId="39" xfId="0" applyFont="1" applyBorder="1" applyAlignment="1">
      <alignment horizontal="center" vertical="center"/>
    </xf>
    <xf numFmtId="0" fontId="67" fillId="0" borderId="39" xfId="0" applyFont="1" applyBorder="1" applyAlignment="1">
      <alignment horizontal="center" vertical="center"/>
    </xf>
    <xf numFmtId="0" fontId="0" fillId="0" borderId="39" xfId="0" applyBorder="1" applyAlignment="1">
      <alignment horizontal="center"/>
    </xf>
    <xf numFmtId="0" fontId="4" fillId="0" borderId="10" xfId="0" applyFont="1" applyBorder="1" applyAlignment="1">
      <alignment horizontal="center" vertical="top"/>
    </xf>
    <xf numFmtId="0" fontId="70" fillId="0" borderId="10" xfId="0" applyFont="1" applyBorder="1" applyAlignment="1">
      <alignment horizontal="center"/>
    </xf>
    <xf numFmtId="9" fontId="4" fillId="0" borderId="13" xfId="0" applyNumberFormat="1" applyFont="1" applyBorder="1" applyAlignment="1">
      <alignment horizontal="center" vertical="top"/>
    </xf>
    <xf numFmtId="9" fontId="4" fillId="0" borderId="15" xfId="0" applyNumberFormat="1" applyFont="1" applyBorder="1" applyAlignment="1">
      <alignment horizontal="center" vertical="top"/>
    </xf>
    <xf numFmtId="9" fontId="4" fillId="0" borderId="14" xfId="0" applyNumberFormat="1" applyFont="1" applyBorder="1" applyAlignment="1">
      <alignment horizontal="center" vertical="top"/>
    </xf>
    <xf numFmtId="0" fontId="4" fillId="0" borderId="0" xfId="0" applyFont="1" applyAlignment="1">
      <alignment horizontal="left" vertical="top"/>
    </xf>
    <xf numFmtId="0" fontId="6" fillId="0" borderId="1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6" fillId="0" borderId="10" xfId="0" applyFont="1" applyBorder="1" applyAlignment="1">
      <alignment horizontal="center"/>
    </xf>
    <xf numFmtId="0" fontId="66" fillId="0" borderId="33" xfId="0" applyFont="1" applyBorder="1" applyAlignment="1">
      <alignment horizontal="left"/>
    </xf>
    <xf numFmtId="0" fontId="66" fillId="0" borderId="40" xfId="0" applyFont="1" applyBorder="1" applyAlignment="1">
      <alignment horizontal="left"/>
    </xf>
    <xf numFmtId="0" fontId="66" fillId="0" borderId="41" xfId="0" applyFont="1" applyBorder="1" applyAlignment="1">
      <alignment horizontal="left"/>
    </xf>
    <xf numFmtId="0" fontId="66" fillId="0" borderId="35" xfId="0" applyFont="1" applyBorder="1" applyAlignment="1">
      <alignment horizontal="left"/>
    </xf>
    <xf numFmtId="0" fontId="66" fillId="0" borderId="39" xfId="0" applyFont="1" applyBorder="1" applyAlignment="1">
      <alignment horizontal="left"/>
    </xf>
    <xf numFmtId="0" fontId="66" fillId="0" borderId="44" xfId="0" applyFont="1" applyBorder="1" applyAlignment="1">
      <alignment horizontal="left"/>
    </xf>
    <xf numFmtId="0" fontId="70" fillId="0" borderId="10" xfId="0" applyFont="1" applyBorder="1" applyAlignment="1">
      <alignment horizontal="center" vertical="center"/>
    </xf>
    <xf numFmtId="164" fontId="66" fillId="0" borderId="13" xfId="0" applyNumberFormat="1" applyFont="1" applyBorder="1" applyAlignment="1">
      <alignment horizontal="center" vertical="center"/>
    </xf>
    <xf numFmtId="164" fontId="66" fillId="0" borderId="15" xfId="0" applyNumberFormat="1" applyFont="1" applyBorder="1" applyAlignment="1">
      <alignment horizontal="center" vertical="center"/>
    </xf>
    <xf numFmtId="164" fontId="66" fillId="0" borderId="14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textRotation="90" wrapText="1"/>
    </xf>
    <xf numFmtId="0" fontId="78" fillId="0" borderId="11" xfId="0" applyFont="1" applyBorder="1" applyAlignment="1">
      <alignment horizontal="center" vertical="center" wrapText="1"/>
    </xf>
    <xf numFmtId="0" fontId="78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66" fillId="0" borderId="33" xfId="0" applyFont="1" applyBorder="1" applyAlignment="1">
      <alignment horizontal="center"/>
    </xf>
    <xf numFmtId="0" fontId="66" fillId="0" borderId="40" xfId="0" applyFont="1" applyBorder="1" applyAlignment="1">
      <alignment horizontal="center"/>
    </xf>
    <xf numFmtId="0" fontId="66" fillId="0" borderId="41" xfId="0" applyFont="1" applyBorder="1" applyAlignment="1">
      <alignment horizontal="center"/>
    </xf>
    <xf numFmtId="0" fontId="66" fillId="0" borderId="35" xfId="0" applyFont="1" applyBorder="1" applyAlignment="1">
      <alignment horizontal="center"/>
    </xf>
    <xf numFmtId="0" fontId="66" fillId="0" borderId="39" xfId="0" applyFont="1" applyBorder="1" applyAlignment="1">
      <alignment horizontal="center"/>
    </xf>
    <xf numFmtId="0" fontId="66" fillId="0" borderId="44" xfId="0" applyFont="1" applyBorder="1" applyAlignment="1">
      <alignment horizontal="center"/>
    </xf>
    <xf numFmtId="0" fontId="67" fillId="0" borderId="10" xfId="0" applyFont="1" applyBorder="1" applyAlignment="1">
      <alignment/>
    </xf>
    <xf numFmtId="0" fontId="4" fillId="0" borderId="10" xfId="0" applyFont="1" applyBorder="1" applyAlignment="1">
      <alignment vertical="center"/>
    </xf>
    <xf numFmtId="9" fontId="4" fillId="0" borderId="10" xfId="0" applyNumberFormat="1" applyFont="1" applyBorder="1" applyAlignment="1">
      <alignment horizontal="center" vertical="top"/>
    </xf>
    <xf numFmtId="0" fontId="66" fillId="0" borderId="13" xfId="0" applyFont="1" applyBorder="1" applyAlignment="1">
      <alignment horizontal="center"/>
    </xf>
    <xf numFmtId="0" fontId="66" fillId="0" borderId="15" xfId="0" applyFont="1" applyBorder="1" applyAlignment="1">
      <alignment horizontal="center"/>
    </xf>
    <xf numFmtId="0" fontId="66" fillId="0" borderId="14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textRotation="90"/>
    </xf>
    <xf numFmtId="0" fontId="78" fillId="0" borderId="11" xfId="0" applyFont="1" applyBorder="1" applyAlignment="1">
      <alignment horizontal="center" wrapText="1"/>
    </xf>
    <xf numFmtId="0" fontId="78" fillId="0" borderId="12" xfId="0" applyFont="1" applyBorder="1" applyAlignment="1">
      <alignment horizontal="center" wrapText="1"/>
    </xf>
    <xf numFmtId="0" fontId="78" fillId="0" borderId="11" xfId="0" applyFont="1" applyBorder="1" applyAlignment="1">
      <alignment horizontal="center" vertical="center"/>
    </xf>
    <xf numFmtId="0" fontId="78" fillId="0" borderId="12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81" fillId="0" borderId="10" xfId="0" applyFont="1" applyBorder="1" applyAlignment="1">
      <alignment horizontal="center"/>
    </xf>
    <xf numFmtId="0" fontId="67" fillId="0" borderId="10" xfId="0" applyFont="1" applyBorder="1" applyAlignment="1">
      <alignment horizontal="center"/>
    </xf>
    <xf numFmtId="0" fontId="75" fillId="0" borderId="13" xfId="0" applyFont="1" applyBorder="1" applyAlignment="1">
      <alignment horizontal="center"/>
    </xf>
    <xf numFmtId="0" fontId="75" fillId="0" borderId="15" xfId="0" applyFont="1" applyBorder="1" applyAlignment="1">
      <alignment horizontal="center"/>
    </xf>
    <xf numFmtId="0" fontId="75" fillId="0" borderId="14" xfId="0" applyFont="1" applyBorder="1" applyAlignment="1">
      <alignment horizontal="center"/>
    </xf>
    <xf numFmtId="164" fontId="75" fillId="0" borderId="13" xfId="0" applyNumberFormat="1" applyFont="1" applyBorder="1" applyAlignment="1">
      <alignment horizontal="center" vertical="center"/>
    </xf>
    <xf numFmtId="164" fontId="75" fillId="0" borderId="15" xfId="0" applyNumberFormat="1" applyFont="1" applyBorder="1" applyAlignment="1">
      <alignment horizontal="center" vertical="center"/>
    </xf>
    <xf numFmtId="164" fontId="75" fillId="0" borderId="14" xfId="0" applyNumberFormat="1" applyFont="1" applyBorder="1" applyAlignment="1">
      <alignment horizontal="center" vertical="center"/>
    </xf>
    <xf numFmtId="0" fontId="75" fillId="0" borderId="13" xfId="0" applyFont="1" applyBorder="1" applyAlignment="1">
      <alignment horizontal="center" vertical="center"/>
    </xf>
    <xf numFmtId="0" fontId="75" fillId="0" borderId="15" xfId="0" applyFont="1" applyBorder="1" applyAlignment="1">
      <alignment horizontal="center" vertical="center"/>
    </xf>
    <xf numFmtId="0" fontId="75" fillId="0" borderId="14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top"/>
    </xf>
    <xf numFmtId="0" fontId="27" fillId="0" borderId="15" xfId="0" applyFont="1" applyBorder="1" applyAlignment="1">
      <alignment horizontal="center" vertical="top"/>
    </xf>
    <xf numFmtId="0" fontId="27" fillId="0" borderId="14" xfId="0" applyFont="1" applyBorder="1" applyAlignment="1">
      <alignment horizontal="center" vertical="top"/>
    </xf>
    <xf numFmtId="0" fontId="79" fillId="0" borderId="13" xfId="0" applyFont="1" applyBorder="1" applyAlignment="1">
      <alignment horizontal="center"/>
    </xf>
    <xf numFmtId="0" fontId="79" fillId="0" borderId="15" xfId="0" applyFont="1" applyBorder="1" applyAlignment="1">
      <alignment horizontal="center"/>
    </xf>
    <xf numFmtId="0" fontId="79" fillId="0" borderId="14" xfId="0" applyFont="1" applyBorder="1" applyAlignment="1">
      <alignment horizontal="center"/>
    </xf>
    <xf numFmtId="0" fontId="4" fillId="0" borderId="40" xfId="0" applyFont="1" applyBorder="1" applyAlignment="1">
      <alignment horizontal="center" vertical="top" wrapText="1"/>
    </xf>
    <xf numFmtId="0" fontId="17" fillId="0" borderId="0" xfId="52" applyFont="1" applyFill="1" applyBorder="1" applyAlignment="1">
      <alignment horizontal="center" vertical="center"/>
      <protection/>
    </xf>
    <xf numFmtId="0" fontId="2" fillId="0" borderId="27" xfId="52" applyFont="1" applyFill="1" applyBorder="1" applyAlignment="1">
      <alignment horizontal="center" vertical="center" textRotation="90"/>
      <protection/>
    </xf>
    <xf numFmtId="0" fontId="2" fillId="0" borderId="12" xfId="52" applyFont="1" applyFill="1" applyBorder="1" applyAlignment="1">
      <alignment horizontal="center" vertical="center" textRotation="90"/>
      <protection/>
    </xf>
    <xf numFmtId="0" fontId="6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center" textRotation="90"/>
    </xf>
    <xf numFmtId="0" fontId="6" fillId="0" borderId="12" xfId="0" applyFont="1" applyBorder="1" applyAlignment="1">
      <alignment horizontal="center" vertical="center" textRotation="90"/>
    </xf>
    <xf numFmtId="0" fontId="6" fillId="0" borderId="27" xfId="0" applyFont="1" applyBorder="1" applyAlignment="1">
      <alignment horizontal="center" vertical="center" wrapText="1"/>
    </xf>
    <xf numFmtId="0" fontId="26" fillId="0" borderId="27" xfId="52" applyFont="1" applyFill="1" applyBorder="1" applyAlignment="1">
      <alignment horizontal="center" vertical="top" wrapText="1"/>
      <protection/>
    </xf>
    <xf numFmtId="0" fontId="26" fillId="0" borderId="12" xfId="52" applyFont="1" applyFill="1" applyBorder="1" applyAlignment="1">
      <alignment horizontal="center" vertical="top" wrapText="1"/>
      <protection/>
    </xf>
    <xf numFmtId="0" fontId="67" fillId="0" borderId="10" xfId="0" applyFont="1" applyBorder="1" applyAlignment="1">
      <alignment horizontal="right" vertical="center" wrapText="1"/>
    </xf>
    <xf numFmtId="0" fontId="67" fillId="0" borderId="33" xfId="0" applyFont="1" applyBorder="1" applyAlignment="1">
      <alignment horizontal="right" vertical="top" wrapText="1"/>
    </xf>
    <xf numFmtId="0" fontId="67" fillId="0" borderId="40" xfId="0" applyFont="1" applyBorder="1" applyAlignment="1">
      <alignment horizontal="right" vertical="top" wrapText="1"/>
    </xf>
    <xf numFmtId="0" fontId="67" fillId="0" borderId="41" xfId="0" applyFont="1" applyBorder="1" applyAlignment="1">
      <alignment horizontal="right" vertical="top" wrapText="1"/>
    </xf>
    <xf numFmtId="0" fontId="67" fillId="0" borderId="35" xfId="0" applyFont="1" applyBorder="1" applyAlignment="1">
      <alignment horizontal="right" vertical="top" wrapText="1"/>
    </xf>
    <xf numFmtId="0" fontId="67" fillId="0" borderId="39" xfId="0" applyFont="1" applyBorder="1" applyAlignment="1">
      <alignment horizontal="right" vertical="top" wrapText="1"/>
    </xf>
    <xf numFmtId="0" fontId="67" fillId="0" borderId="44" xfId="0" applyFont="1" applyBorder="1" applyAlignment="1">
      <alignment horizontal="right" vertical="top" wrapText="1"/>
    </xf>
    <xf numFmtId="0" fontId="3" fillId="0" borderId="10" xfId="0" applyFont="1" applyBorder="1" applyAlignment="1">
      <alignment horizontal="right" vertical="center" wrapText="1"/>
    </xf>
    <xf numFmtId="0" fontId="20" fillId="0" borderId="27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6" fillId="0" borderId="12" xfId="52" applyFont="1" applyFill="1" applyBorder="1" applyAlignment="1">
      <alignment horizontal="center" vertical="center" wrapText="1"/>
      <protection/>
    </xf>
    <xf numFmtId="0" fontId="6" fillId="0" borderId="10" xfId="52" applyFont="1" applyFill="1" applyBorder="1" applyAlignment="1">
      <alignment horizontal="center" vertical="center" wrapText="1"/>
      <protection/>
    </xf>
    <xf numFmtId="0" fontId="17" fillId="0" borderId="33" xfId="0" applyFont="1" applyBorder="1" applyAlignment="1">
      <alignment horizontal="center" vertical="top" wrapText="1"/>
    </xf>
    <xf numFmtId="0" fontId="3" fillId="0" borderId="40" xfId="0" applyFont="1" applyBorder="1" applyAlignment="1">
      <alignment horizontal="center" vertical="top" wrapText="1"/>
    </xf>
    <xf numFmtId="0" fontId="3" fillId="0" borderId="41" xfId="0" applyFont="1" applyBorder="1" applyAlignment="1">
      <alignment horizontal="center" vertical="top" wrapText="1"/>
    </xf>
    <xf numFmtId="0" fontId="3" fillId="0" borderId="35" xfId="0" applyFont="1" applyBorder="1" applyAlignment="1">
      <alignment horizontal="center" vertical="top" wrapText="1"/>
    </xf>
    <xf numFmtId="0" fontId="3" fillId="0" borderId="39" xfId="0" applyFont="1" applyBorder="1" applyAlignment="1">
      <alignment horizontal="center" vertical="top" wrapText="1"/>
    </xf>
    <xf numFmtId="0" fontId="3" fillId="0" borderId="44" xfId="0" applyFont="1" applyBorder="1" applyAlignment="1">
      <alignment horizontal="center" vertical="top" wrapText="1"/>
    </xf>
    <xf numFmtId="0" fontId="4" fillId="0" borderId="39" xfId="0" applyFont="1" applyBorder="1" applyAlignment="1">
      <alignment horizontal="center" vertical="top"/>
    </xf>
    <xf numFmtId="0" fontId="69" fillId="0" borderId="39" xfId="0" applyFont="1" applyBorder="1" applyAlignment="1">
      <alignment horizontal="center" vertical="center" wrapText="1"/>
    </xf>
    <xf numFmtId="0" fontId="76" fillId="0" borderId="39" xfId="0" applyFont="1" applyBorder="1" applyAlignment="1">
      <alignment horizontal="center" vertical="center" wrapText="1"/>
    </xf>
    <xf numFmtId="0" fontId="68" fillId="0" borderId="33" xfId="0" applyFont="1" applyBorder="1" applyAlignment="1">
      <alignment horizontal="center"/>
    </xf>
    <xf numFmtId="0" fontId="68" fillId="0" borderId="40" xfId="0" applyFont="1" applyBorder="1" applyAlignment="1">
      <alignment horizontal="center"/>
    </xf>
    <xf numFmtId="0" fontId="68" fillId="0" borderId="41" xfId="0" applyFont="1" applyBorder="1" applyAlignment="1">
      <alignment horizontal="center"/>
    </xf>
    <xf numFmtId="0" fontId="73" fillId="0" borderId="35" xfId="0" applyFont="1" applyBorder="1" applyAlignment="1">
      <alignment horizontal="center"/>
    </xf>
    <xf numFmtId="0" fontId="73" fillId="0" borderId="39" xfId="0" applyFont="1" applyBorder="1" applyAlignment="1">
      <alignment horizontal="center"/>
    </xf>
    <xf numFmtId="0" fontId="73" fillId="0" borderId="44" xfId="0" applyFont="1" applyBorder="1" applyAlignment="1">
      <alignment horizontal="center"/>
    </xf>
    <xf numFmtId="0" fontId="66" fillId="0" borderId="0" xfId="0" applyFont="1" applyAlignment="1">
      <alignment horizontal="center" vertical="center" wrapText="1"/>
    </xf>
    <xf numFmtId="0" fontId="66" fillId="0" borderId="10" xfId="0" applyFont="1" applyBorder="1" applyAlignment="1">
      <alignment horizontal="left" vertical="center"/>
    </xf>
    <xf numFmtId="0" fontId="75" fillId="0" borderId="33" xfId="0" applyFont="1" applyBorder="1" applyAlignment="1">
      <alignment horizontal="center" vertical="center" wrapText="1"/>
    </xf>
    <xf numFmtId="0" fontId="75" fillId="0" borderId="40" xfId="0" applyFont="1" applyBorder="1" applyAlignment="1">
      <alignment horizontal="center" vertical="center" wrapText="1"/>
    </xf>
    <xf numFmtId="0" fontId="75" fillId="0" borderId="41" xfId="0" applyFont="1" applyBorder="1" applyAlignment="1">
      <alignment horizontal="center" vertical="center" wrapText="1"/>
    </xf>
    <xf numFmtId="0" fontId="75" fillId="0" borderId="35" xfId="0" applyFont="1" applyBorder="1" applyAlignment="1">
      <alignment horizontal="center" vertical="center" wrapText="1"/>
    </xf>
    <xf numFmtId="0" fontId="75" fillId="0" borderId="39" xfId="0" applyFont="1" applyBorder="1" applyAlignment="1">
      <alignment horizontal="center" vertical="center" wrapText="1"/>
    </xf>
    <xf numFmtId="0" fontId="75" fillId="0" borderId="44" xfId="0" applyFont="1" applyBorder="1" applyAlignment="1">
      <alignment horizontal="center" vertical="center" wrapText="1"/>
    </xf>
    <xf numFmtId="0" fontId="66" fillId="0" borderId="0" xfId="0" applyFont="1" applyBorder="1" applyAlignment="1">
      <alignment horizontal="center"/>
    </xf>
    <xf numFmtId="0" fontId="6" fillId="0" borderId="11" xfId="0" applyFont="1" applyBorder="1" applyAlignment="1">
      <alignment horizontal="left" vertical="center" textRotation="90" wrapText="1"/>
    </xf>
    <xf numFmtId="0" fontId="6" fillId="0" borderId="12" xfId="0" applyFont="1" applyBorder="1" applyAlignment="1">
      <alignment horizontal="left" vertical="center" textRotation="90" wrapText="1"/>
    </xf>
    <xf numFmtId="0" fontId="17" fillId="0" borderId="0" xfId="0" applyFont="1" applyBorder="1" applyAlignment="1">
      <alignment horizontal="center" vertical="center" wrapText="1"/>
    </xf>
    <xf numFmtId="0" fontId="27" fillId="0" borderId="45" xfId="0" applyFont="1" applyBorder="1" applyAlignment="1">
      <alignment horizontal="center" vertical="center" textRotation="90"/>
    </xf>
    <xf numFmtId="0" fontId="27" fillId="0" borderId="46" xfId="0" applyFont="1" applyBorder="1" applyAlignment="1">
      <alignment horizontal="center" vertical="center" textRotation="90"/>
    </xf>
    <xf numFmtId="0" fontId="17" fillId="0" borderId="47" xfId="0" applyFont="1" applyBorder="1" applyAlignment="1">
      <alignment horizontal="center" vertical="center" wrapText="1"/>
    </xf>
    <xf numFmtId="0" fontId="17" fillId="0" borderId="48" xfId="0" applyFont="1" applyBorder="1" applyAlignment="1">
      <alignment horizontal="center" vertical="center" wrapText="1"/>
    </xf>
    <xf numFmtId="0" fontId="17" fillId="0" borderId="49" xfId="0" applyFont="1" applyBorder="1" applyAlignment="1">
      <alignment horizontal="center" vertical="center" wrapText="1"/>
    </xf>
    <xf numFmtId="0" fontId="17" fillId="0" borderId="50" xfId="0" applyFont="1" applyBorder="1" applyAlignment="1">
      <alignment horizontal="center" vertical="center" wrapText="1"/>
    </xf>
    <xf numFmtId="0" fontId="17" fillId="0" borderId="51" xfId="0" applyFont="1" applyBorder="1" applyAlignment="1">
      <alignment horizontal="center" vertical="center" wrapText="1"/>
    </xf>
    <xf numFmtId="0" fontId="17" fillId="0" borderId="52" xfId="0" applyFont="1" applyBorder="1" applyAlignment="1">
      <alignment horizontal="center" vertical="center" wrapText="1"/>
    </xf>
    <xf numFmtId="0" fontId="17" fillId="0" borderId="53" xfId="0" applyFont="1" applyBorder="1" applyAlignment="1">
      <alignment horizontal="center" vertical="center" wrapText="1"/>
    </xf>
    <xf numFmtId="0" fontId="17" fillId="0" borderId="54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3" fillId="0" borderId="47" xfId="0" applyFont="1" applyBorder="1" applyAlignment="1">
      <alignment horizontal="left" vertical="center" wrapText="1"/>
    </xf>
    <xf numFmtId="0" fontId="3" fillId="0" borderId="48" xfId="0" applyFont="1" applyBorder="1" applyAlignment="1">
      <alignment horizontal="left" vertical="center" wrapText="1"/>
    </xf>
    <xf numFmtId="0" fontId="3" fillId="0" borderId="49" xfId="0" applyFont="1" applyBorder="1" applyAlignment="1">
      <alignment horizontal="left" vertical="center" wrapText="1"/>
    </xf>
    <xf numFmtId="0" fontId="3" fillId="0" borderId="52" xfId="0" applyFont="1" applyBorder="1" applyAlignment="1">
      <alignment horizontal="left" vertical="center" wrapText="1"/>
    </xf>
    <xf numFmtId="0" fontId="3" fillId="0" borderId="53" xfId="0" applyFont="1" applyBorder="1" applyAlignment="1">
      <alignment horizontal="left" vertical="center" wrapText="1"/>
    </xf>
    <xf numFmtId="0" fontId="3" fillId="0" borderId="54" xfId="0" applyFont="1" applyBorder="1" applyAlignment="1">
      <alignment horizontal="left" vertical="center" wrapText="1"/>
    </xf>
    <xf numFmtId="0" fontId="11" fillId="0" borderId="32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27" fillId="0" borderId="45" xfId="0" applyFont="1" applyBorder="1" applyAlignment="1">
      <alignment horizontal="center" vertical="center" wrapText="1"/>
    </xf>
    <xf numFmtId="0" fontId="27" fillId="0" borderId="46" xfId="0" applyFont="1" applyBorder="1" applyAlignment="1">
      <alignment horizontal="center" vertical="center" wrapText="1"/>
    </xf>
    <xf numFmtId="0" fontId="12" fillId="0" borderId="45" xfId="0" applyFont="1" applyBorder="1" applyAlignment="1">
      <alignment horizontal="center" vertical="center" textRotation="90"/>
    </xf>
    <xf numFmtId="0" fontId="12" fillId="0" borderId="46" xfId="0" applyFont="1" applyBorder="1" applyAlignment="1">
      <alignment horizontal="center" vertical="center" textRotation="90"/>
    </xf>
    <xf numFmtId="0" fontId="12" fillId="0" borderId="55" xfId="0" applyFont="1" applyBorder="1" applyAlignment="1">
      <alignment horizontal="center" vertical="center"/>
    </xf>
    <xf numFmtId="0" fontId="12" fillId="0" borderId="56" xfId="0" applyFont="1" applyBorder="1" applyAlignment="1">
      <alignment horizontal="center" vertical="center"/>
    </xf>
    <xf numFmtId="0" fontId="27" fillId="0" borderId="45" xfId="0" applyFont="1" applyBorder="1" applyAlignment="1">
      <alignment horizontal="center" vertical="center" textRotation="90" wrapText="1"/>
    </xf>
    <xf numFmtId="0" fontId="27" fillId="0" borderId="46" xfId="0" applyFont="1" applyBorder="1" applyAlignment="1">
      <alignment horizontal="center" vertical="center" textRotation="90" wrapText="1"/>
    </xf>
    <xf numFmtId="0" fontId="22" fillId="0" borderId="10" xfId="52" applyFont="1" applyFill="1" applyBorder="1" applyAlignment="1">
      <alignment horizontal="center" vertical="top" wrapText="1"/>
      <protection/>
    </xf>
    <xf numFmtId="0" fontId="70" fillId="0" borderId="0" xfId="0" applyFont="1" applyAlignment="1">
      <alignment horizontal="center" vertical="center"/>
    </xf>
    <xf numFmtId="0" fontId="2" fillId="0" borderId="10" xfId="52" applyFont="1" applyFill="1" applyBorder="1" applyAlignment="1">
      <alignment horizontal="center" vertical="center" textRotation="90"/>
      <protection/>
    </xf>
    <xf numFmtId="0" fontId="20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right" vertical="center" wrapText="1"/>
    </xf>
    <xf numFmtId="0" fontId="3" fillId="0" borderId="15" xfId="0" applyFont="1" applyBorder="1" applyAlignment="1">
      <alignment horizontal="right" vertical="center" wrapText="1"/>
    </xf>
    <xf numFmtId="0" fontId="3" fillId="0" borderId="14" xfId="0" applyFont="1" applyBorder="1" applyAlignment="1">
      <alignment horizontal="right" vertical="center" wrapText="1"/>
    </xf>
    <xf numFmtId="0" fontId="70" fillId="0" borderId="13" xfId="0" applyFont="1" applyBorder="1" applyAlignment="1">
      <alignment horizontal="right" vertical="center" wrapText="1"/>
    </xf>
    <xf numFmtId="0" fontId="70" fillId="0" borderId="15" xfId="0" applyFont="1" applyBorder="1" applyAlignment="1">
      <alignment horizontal="right" vertical="center" wrapText="1"/>
    </xf>
    <xf numFmtId="0" fontId="70" fillId="0" borderId="14" xfId="0" applyFont="1" applyBorder="1" applyAlignment="1">
      <alignment horizontal="right" vertical="center" wrapText="1"/>
    </xf>
    <xf numFmtId="0" fontId="66" fillId="0" borderId="33" xfId="0" applyFont="1" applyBorder="1" applyAlignment="1">
      <alignment horizontal="right" vertical="top" wrapText="1"/>
    </xf>
    <xf numFmtId="0" fontId="70" fillId="0" borderId="40" xfId="0" applyFont="1" applyBorder="1" applyAlignment="1">
      <alignment horizontal="right" vertical="top" wrapText="1"/>
    </xf>
    <xf numFmtId="0" fontId="70" fillId="0" borderId="41" xfId="0" applyFont="1" applyBorder="1" applyAlignment="1">
      <alignment horizontal="right" vertical="top" wrapText="1"/>
    </xf>
    <xf numFmtId="0" fontId="70" fillId="0" borderId="35" xfId="0" applyFont="1" applyBorder="1" applyAlignment="1">
      <alignment horizontal="right" vertical="top" wrapText="1"/>
    </xf>
    <xf numFmtId="0" fontId="70" fillId="0" borderId="39" xfId="0" applyFont="1" applyBorder="1" applyAlignment="1">
      <alignment horizontal="right" vertical="top" wrapText="1"/>
    </xf>
    <xf numFmtId="0" fontId="70" fillId="0" borderId="44" xfId="0" applyFont="1" applyBorder="1" applyAlignment="1">
      <alignment horizontal="right" vertical="top" wrapText="1"/>
    </xf>
    <xf numFmtId="0" fontId="67" fillId="0" borderId="11" xfId="0" applyFont="1" applyBorder="1" applyAlignment="1">
      <alignment horizontal="center" vertical="center"/>
    </xf>
    <xf numFmtId="0" fontId="67" fillId="0" borderId="12" xfId="0" applyFont="1" applyBorder="1" applyAlignment="1">
      <alignment horizontal="center" vertical="center"/>
    </xf>
    <xf numFmtId="0" fontId="70" fillId="0" borderId="11" xfId="0" applyFont="1" applyBorder="1" applyAlignment="1">
      <alignment horizontal="center" vertical="top" wrapText="1"/>
    </xf>
    <xf numFmtId="0" fontId="0" fillId="0" borderId="12" xfId="0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 в Всерос.Приз В.Кириенко по биатлону эстафета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352425</xdr:colOff>
      <xdr:row>0</xdr:row>
      <xdr:rowOff>200025</xdr:rowOff>
    </xdr:from>
    <xdr:to>
      <xdr:col>12</xdr:col>
      <xdr:colOff>38100</xdr:colOff>
      <xdr:row>5</xdr:row>
      <xdr:rowOff>209550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200025"/>
          <a:ext cx="219075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152400</xdr:colOff>
      <xdr:row>0</xdr:row>
      <xdr:rowOff>114300</xdr:rowOff>
    </xdr:from>
    <xdr:to>
      <xdr:col>23</xdr:col>
      <xdr:colOff>238125</xdr:colOff>
      <xdr:row>6</xdr:row>
      <xdr:rowOff>0</xdr:rowOff>
    </xdr:to>
    <xdr:pic>
      <xdr:nvPicPr>
        <xdr:cNvPr id="2" name="Рисунок 2" descr="fbso_2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114300"/>
          <a:ext cx="2371725" cy="1600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0</xdr:row>
      <xdr:rowOff>57150</xdr:rowOff>
    </xdr:from>
    <xdr:to>
      <xdr:col>7</xdr:col>
      <xdr:colOff>142875</xdr:colOff>
      <xdr:row>4</xdr:row>
      <xdr:rowOff>257175</xdr:rowOff>
    </xdr:to>
    <xdr:pic>
      <xdr:nvPicPr>
        <xdr:cNvPr id="3" name="Рисунок 3" descr="&amp;Mcy;&amp;icy;&amp;ncy;&amp;icy;&amp;scy;&amp;tcy;&amp;iecy;&amp;rcy;&amp;scy;&amp;tcy;&amp;vcy;&amp;ocy; &amp;scy;&amp;pcy;&amp;ocy;&amp;rcy;&amp;tcy;&amp;acy; &amp;Rcy;&amp;ocy;&amp;scy;&amp;scy;&amp;icy;&amp;jcy;&amp;scy;&amp;kcy;&amp;ocy;&amp;jcy; &amp;Fcy;&amp;iecy;&amp;dcy;&amp;iecy;&amp;rcy;&amp;acy;&amp;tscy;&amp;icy;&amp;icy;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3350" y="57150"/>
          <a:ext cx="210502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114300</xdr:colOff>
      <xdr:row>0</xdr:row>
      <xdr:rowOff>123825</xdr:rowOff>
    </xdr:from>
    <xdr:to>
      <xdr:col>14</xdr:col>
      <xdr:colOff>228600</xdr:colOff>
      <xdr:row>4</xdr:row>
      <xdr:rowOff>171450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23825"/>
          <a:ext cx="2343150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142875</xdr:colOff>
      <xdr:row>0</xdr:row>
      <xdr:rowOff>123825</xdr:rowOff>
    </xdr:from>
    <xdr:to>
      <xdr:col>24</xdr:col>
      <xdr:colOff>190500</xdr:colOff>
      <xdr:row>4</xdr:row>
      <xdr:rowOff>171450</xdr:rowOff>
    </xdr:to>
    <xdr:pic>
      <xdr:nvPicPr>
        <xdr:cNvPr id="2" name="Рисунок 2" descr="fbso_2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10300" y="123825"/>
          <a:ext cx="2314575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200025</xdr:colOff>
      <xdr:row>0</xdr:row>
      <xdr:rowOff>0</xdr:rowOff>
    </xdr:from>
    <xdr:to>
      <xdr:col>7</xdr:col>
      <xdr:colOff>123825</xdr:colOff>
      <xdr:row>4</xdr:row>
      <xdr:rowOff>0</xdr:rowOff>
    </xdr:to>
    <xdr:pic>
      <xdr:nvPicPr>
        <xdr:cNvPr id="3" name="Рисунок 3" descr="&amp;Mcy;&amp;icy;&amp;ncy;&amp;icy;&amp;scy;&amp;tcy;&amp;iecy;&amp;rcy;&amp;scy;&amp;tcy;&amp;vcy;&amp;ocy; &amp;scy;&amp;pcy;&amp;ocy;&amp;rcy;&amp;tcy;&amp;acy; &amp;Rcy;&amp;ocy;&amp;scy;&amp;scy;&amp;icy;&amp;jcy;&amp;scy;&amp;kcy;&amp;ocy;&amp;jcy; &amp;Fcy;&amp;iecy;&amp;dcy;&amp;iecy;&amp;rcy;&amp;acy;&amp;tscy;&amp;icy;&amp;icy;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0025" y="0"/>
          <a:ext cx="2181225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304800</xdr:colOff>
      <xdr:row>0</xdr:row>
      <xdr:rowOff>85725</xdr:rowOff>
    </xdr:from>
    <xdr:to>
      <xdr:col>12</xdr:col>
      <xdr:colOff>47625</xdr:colOff>
      <xdr:row>3</xdr:row>
      <xdr:rowOff>381000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0" y="85725"/>
          <a:ext cx="223837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114300</xdr:colOff>
      <xdr:row>0</xdr:row>
      <xdr:rowOff>95250</xdr:rowOff>
    </xdr:from>
    <xdr:to>
      <xdr:col>17</xdr:col>
      <xdr:colOff>333375</xdr:colOff>
      <xdr:row>4</xdr:row>
      <xdr:rowOff>76200</xdr:rowOff>
    </xdr:to>
    <xdr:pic>
      <xdr:nvPicPr>
        <xdr:cNvPr id="2" name="Рисунок 2" descr="fbso_2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53075" y="95250"/>
          <a:ext cx="2314575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0</xdr:row>
      <xdr:rowOff>0</xdr:rowOff>
    </xdr:from>
    <xdr:to>
      <xdr:col>8</xdr:col>
      <xdr:colOff>419100</xdr:colOff>
      <xdr:row>3</xdr:row>
      <xdr:rowOff>323850</xdr:rowOff>
    </xdr:to>
    <xdr:pic>
      <xdr:nvPicPr>
        <xdr:cNvPr id="3" name="Рисунок 3" descr="&amp;Mcy;&amp;icy;&amp;ncy;&amp;icy;&amp;scy;&amp;tcy;&amp;iecy;&amp;rcy;&amp;scy;&amp;tcy;&amp;vcy;&amp;ocy; &amp;scy;&amp;pcy;&amp;ocy;&amp;rcy;&amp;tcy;&amp;acy; &amp;Rcy;&amp;ocy;&amp;scy;&amp;scy;&amp;icy;&amp;jcy;&amp;scy;&amp;kcy;&amp;ocy;&amp;jcy; &amp;Fcy;&amp;iecy;&amp;dcy;&amp;iecy;&amp;rcy;&amp;acy;&amp;tscy;&amp;icy;&amp;icy;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875" y="0"/>
          <a:ext cx="2390775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400050</xdr:colOff>
      <xdr:row>0</xdr:row>
      <xdr:rowOff>85725</xdr:rowOff>
    </xdr:from>
    <xdr:to>
      <xdr:col>10</xdr:col>
      <xdr:colOff>1847850</xdr:colOff>
      <xdr:row>4</xdr:row>
      <xdr:rowOff>57150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33725" y="85725"/>
          <a:ext cx="1924050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38100</xdr:colOff>
      <xdr:row>0</xdr:row>
      <xdr:rowOff>114300</xdr:rowOff>
    </xdr:from>
    <xdr:to>
      <xdr:col>17</xdr:col>
      <xdr:colOff>209550</xdr:colOff>
      <xdr:row>4</xdr:row>
      <xdr:rowOff>66675</xdr:rowOff>
    </xdr:to>
    <xdr:pic>
      <xdr:nvPicPr>
        <xdr:cNvPr id="2" name="Рисунок 2" descr="fbso_2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05475" y="114300"/>
          <a:ext cx="2390775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0</xdr:row>
      <xdr:rowOff>0</xdr:rowOff>
    </xdr:from>
    <xdr:to>
      <xdr:col>8</xdr:col>
      <xdr:colOff>295275</xdr:colOff>
      <xdr:row>3</xdr:row>
      <xdr:rowOff>352425</xdr:rowOff>
    </xdr:to>
    <xdr:pic>
      <xdr:nvPicPr>
        <xdr:cNvPr id="3" name="Рисунок 3" descr="&amp;Mcy;&amp;icy;&amp;ncy;&amp;icy;&amp;scy;&amp;tcy;&amp;iecy;&amp;rcy;&amp;scy;&amp;tcy;&amp;vcy;&amp;ocy; &amp;scy;&amp;pcy;&amp;ocy;&amp;rcy;&amp;tcy;&amp;acy; &amp;Rcy;&amp;ocy;&amp;scy;&amp;scy;&amp;icy;&amp;jcy;&amp;scy;&amp;kcy;&amp;ocy;&amp;jcy; &amp;Fcy;&amp;iecy;&amp;dcy;&amp;iecy;&amp;rcy;&amp;acy;&amp;tscy;&amp;icy;&amp;icy;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9550" y="0"/>
          <a:ext cx="2276475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190500</xdr:colOff>
      <xdr:row>0</xdr:row>
      <xdr:rowOff>0</xdr:rowOff>
    </xdr:from>
    <xdr:to>
      <xdr:col>8</xdr:col>
      <xdr:colOff>276225</xdr:colOff>
      <xdr:row>3</xdr:row>
      <xdr:rowOff>352425</xdr:rowOff>
    </xdr:to>
    <xdr:pic>
      <xdr:nvPicPr>
        <xdr:cNvPr id="4" name="Рисунок 4" descr="&amp;Mcy;&amp;icy;&amp;ncy;&amp;icy;&amp;scy;&amp;tcy;&amp;iecy;&amp;rcy;&amp;scy;&amp;tcy;&amp;vcy;&amp;ocy; &amp;scy;&amp;pcy;&amp;ocy;&amp;rcy;&amp;tcy;&amp;acy; &amp;Rcy;&amp;ocy;&amp;scy;&amp;scy;&amp;icy;&amp;jcy;&amp;scy;&amp;kcy;&amp;ocy;&amp;jcy; &amp;Fcy;&amp;iecy;&amp;dcy;&amp;iecy;&amp;rcy;&amp;acy;&amp;tscy;&amp;icy;&amp;icy;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0" y="0"/>
          <a:ext cx="2276475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0</xdr:rowOff>
    </xdr:from>
    <xdr:to>
      <xdr:col>4</xdr:col>
      <xdr:colOff>295275</xdr:colOff>
      <xdr:row>4</xdr:row>
      <xdr:rowOff>171450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0"/>
          <a:ext cx="17335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352425</xdr:colOff>
      <xdr:row>0</xdr:row>
      <xdr:rowOff>0</xdr:rowOff>
    </xdr:from>
    <xdr:to>
      <xdr:col>15</xdr:col>
      <xdr:colOff>419100</xdr:colOff>
      <xdr:row>4</xdr:row>
      <xdr:rowOff>133350</xdr:rowOff>
    </xdr:to>
    <xdr:pic>
      <xdr:nvPicPr>
        <xdr:cNvPr id="2" name="Рисунок 2" descr="fbso_2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00675" y="0"/>
          <a:ext cx="18192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0</xdr:rowOff>
    </xdr:from>
    <xdr:to>
      <xdr:col>4</xdr:col>
      <xdr:colOff>85725</xdr:colOff>
      <xdr:row>4</xdr:row>
      <xdr:rowOff>104775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0"/>
          <a:ext cx="15621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304800</xdr:colOff>
      <xdr:row>0</xdr:row>
      <xdr:rowOff>0</xdr:rowOff>
    </xdr:from>
    <xdr:to>
      <xdr:col>15</xdr:col>
      <xdr:colOff>304800</xdr:colOff>
      <xdr:row>4</xdr:row>
      <xdr:rowOff>123825</xdr:rowOff>
    </xdr:to>
    <xdr:pic>
      <xdr:nvPicPr>
        <xdr:cNvPr id="2" name="Рисунок 2" descr="fbso_2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81625" y="0"/>
          <a:ext cx="15144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161925</xdr:colOff>
      <xdr:row>0</xdr:row>
      <xdr:rowOff>0</xdr:rowOff>
    </xdr:from>
    <xdr:to>
      <xdr:col>11</xdr:col>
      <xdr:colOff>114300</xdr:colOff>
      <xdr:row>4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19450" y="0"/>
          <a:ext cx="22860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47625</xdr:colOff>
      <xdr:row>0</xdr:row>
      <xdr:rowOff>19050</xdr:rowOff>
    </xdr:from>
    <xdr:to>
      <xdr:col>18</xdr:col>
      <xdr:colOff>295275</xdr:colOff>
      <xdr:row>4</xdr:row>
      <xdr:rowOff>104775</xdr:rowOff>
    </xdr:to>
    <xdr:pic>
      <xdr:nvPicPr>
        <xdr:cNvPr id="2" name="Рисунок 2" descr="fbso_2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48400" y="19050"/>
          <a:ext cx="221932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0</xdr:row>
      <xdr:rowOff>38100</xdr:rowOff>
    </xdr:from>
    <xdr:to>
      <xdr:col>7</xdr:col>
      <xdr:colOff>1600200</xdr:colOff>
      <xdr:row>3</xdr:row>
      <xdr:rowOff>276225</xdr:rowOff>
    </xdr:to>
    <xdr:pic>
      <xdr:nvPicPr>
        <xdr:cNvPr id="3" name="Рисунок 3" descr="&amp;Mcy;&amp;icy;&amp;ncy;&amp;icy;&amp;scy;&amp;tcy;&amp;iecy;&amp;rcy;&amp;scy;&amp;tcy;&amp;vcy;&amp;ocy; &amp;scy;&amp;pcy;&amp;ocy;&amp;rcy;&amp;tcy;&amp;acy; &amp;Rcy;&amp;ocy;&amp;scy;&amp;scy;&amp;icy;&amp;jcy;&amp;scy;&amp;kcy;&amp;ocy;&amp;jcy; &amp;Fcy;&amp;iecy;&amp;dcy;&amp;iecy;&amp;rcy;&amp;acy;&amp;tscy;&amp;icy;&amp;icy;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28600" y="38100"/>
          <a:ext cx="23717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323850</xdr:colOff>
      <xdr:row>0</xdr:row>
      <xdr:rowOff>57150</xdr:rowOff>
    </xdr:from>
    <xdr:to>
      <xdr:col>15</xdr:col>
      <xdr:colOff>38100</xdr:colOff>
      <xdr:row>4</xdr:row>
      <xdr:rowOff>161925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57150"/>
          <a:ext cx="2314575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133350</xdr:colOff>
      <xdr:row>0</xdr:row>
      <xdr:rowOff>47625</xdr:rowOff>
    </xdr:from>
    <xdr:to>
      <xdr:col>25</xdr:col>
      <xdr:colOff>228600</xdr:colOff>
      <xdr:row>4</xdr:row>
      <xdr:rowOff>85725</xdr:rowOff>
    </xdr:to>
    <xdr:pic>
      <xdr:nvPicPr>
        <xdr:cNvPr id="2" name="Рисунок 2" descr="fbso_2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00" y="47625"/>
          <a:ext cx="2514600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6</xdr:col>
      <xdr:colOff>0</xdr:colOff>
      <xdr:row>3</xdr:row>
      <xdr:rowOff>333375</xdr:rowOff>
    </xdr:to>
    <xdr:pic>
      <xdr:nvPicPr>
        <xdr:cNvPr id="3" name="Рисунок 3" descr="&amp;Mcy;&amp;icy;&amp;ncy;&amp;icy;&amp;scy;&amp;tcy;&amp;iecy;&amp;rcy;&amp;scy;&amp;tcy;&amp;vcy;&amp;ocy; &amp;scy;&amp;pcy;&amp;ocy;&amp;rcy;&amp;tcy;&amp;acy; &amp;Rcy;&amp;ocy;&amp;scy;&amp;scy;&amp;icy;&amp;jcy;&amp;scy;&amp;kcy;&amp;ocy;&amp;jcy; &amp;Fcy;&amp;iecy;&amp;dcy;&amp;iecy;&amp;rcy;&amp;acy;&amp;tscy;&amp;icy;&amp;icy;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625" y="0"/>
          <a:ext cx="251460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314325</xdr:colOff>
      <xdr:row>0</xdr:row>
      <xdr:rowOff>95250</xdr:rowOff>
    </xdr:from>
    <xdr:to>
      <xdr:col>11</xdr:col>
      <xdr:colOff>104775</xdr:colOff>
      <xdr:row>4</xdr:row>
      <xdr:rowOff>114300</xdr:rowOff>
    </xdr:to>
    <xdr:pic>
      <xdr:nvPicPr>
        <xdr:cNvPr id="1" name="Рисунок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62325" y="95250"/>
          <a:ext cx="2171700" cy="1581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247650</xdr:colOff>
      <xdr:row>0</xdr:row>
      <xdr:rowOff>76200</xdr:rowOff>
    </xdr:from>
    <xdr:to>
      <xdr:col>18</xdr:col>
      <xdr:colOff>209550</xdr:colOff>
      <xdr:row>4</xdr:row>
      <xdr:rowOff>123825</xdr:rowOff>
    </xdr:to>
    <xdr:pic>
      <xdr:nvPicPr>
        <xdr:cNvPr id="2" name="Рисунок 6" descr="fbso_2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43600" y="76200"/>
          <a:ext cx="2476500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171450</xdr:colOff>
      <xdr:row>0</xdr:row>
      <xdr:rowOff>0</xdr:rowOff>
    </xdr:from>
    <xdr:to>
      <xdr:col>8</xdr:col>
      <xdr:colOff>95250</xdr:colOff>
      <xdr:row>3</xdr:row>
      <xdr:rowOff>333375</xdr:rowOff>
    </xdr:to>
    <xdr:pic>
      <xdr:nvPicPr>
        <xdr:cNvPr id="3" name="Рисунок 3" descr="&amp;Mcy;&amp;icy;&amp;ncy;&amp;icy;&amp;scy;&amp;tcy;&amp;iecy;&amp;rcy;&amp;scy;&amp;tcy;&amp;vcy;&amp;ocy; &amp;scy;&amp;pcy;&amp;ocy;&amp;rcy;&amp;tcy;&amp;acy; &amp;Rcy;&amp;ocy;&amp;scy;&amp;scy;&amp;icy;&amp;jcy;&amp;scy;&amp;kcy;&amp;ocy;&amp;jcy; &amp;Fcy;&amp;iecy;&amp;dcy;&amp;iecy;&amp;rcy;&amp;acy;&amp;tscy;&amp;icy;&amp;icy;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1450" y="0"/>
          <a:ext cx="249555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06"/>
  <sheetViews>
    <sheetView zoomScalePageLayoutView="0" workbookViewId="0" topLeftCell="A9">
      <selection activeCell="G33" sqref="G33"/>
    </sheetView>
  </sheetViews>
  <sheetFormatPr defaultColWidth="9.140625" defaultRowHeight="15"/>
  <cols>
    <col min="1" max="1" width="3.28125" style="0" customWidth="1"/>
    <col min="2" max="2" width="5.57421875" style="2" customWidth="1"/>
    <col min="3" max="3" width="6.00390625" style="2" hidden="1" customWidth="1"/>
    <col min="4" max="4" width="9.140625" style="2" hidden="1" customWidth="1"/>
    <col min="5" max="5" width="11.8515625" style="2" hidden="1" customWidth="1"/>
    <col min="6" max="6" width="10.00390625" style="174" hidden="1" customWidth="1"/>
    <col min="7" max="7" width="22.57421875" style="2" customWidth="1"/>
    <col min="8" max="8" width="7.00390625" style="2" customWidth="1"/>
    <col min="9" max="9" width="7.28125" style="2" customWidth="1"/>
    <col min="10" max="10" width="26.8515625" style="2" customWidth="1"/>
    <col min="11" max="11" width="3.421875" style="2" customWidth="1"/>
    <col min="12" max="12" width="9.28125" style="2" hidden="1" customWidth="1"/>
    <col min="13" max="13" width="3.421875" style="2" customWidth="1"/>
    <col min="14" max="14" width="9.28125" style="2" hidden="1" customWidth="1"/>
    <col min="15" max="15" width="3.57421875" style="212" customWidth="1"/>
    <col min="16" max="16" width="9.421875" style="212" hidden="1" customWidth="1"/>
    <col min="17" max="17" width="3.421875" style="2" customWidth="1"/>
    <col min="18" max="18" width="9.57421875" style="2" hidden="1" customWidth="1"/>
    <col min="19" max="19" width="5.00390625" style="2" customWidth="1"/>
    <col min="20" max="20" width="9.57421875" style="2" hidden="1" customWidth="1"/>
    <col min="21" max="22" width="9.57421875" style="2" customWidth="1"/>
    <col min="23" max="23" width="10.140625" style="2" customWidth="1"/>
    <col min="24" max="24" width="7.7109375" style="212" customWidth="1"/>
    <col min="25" max="25" width="5.8515625" style="2" customWidth="1"/>
    <col min="26" max="26" width="9.140625" style="2" customWidth="1"/>
  </cols>
  <sheetData>
    <row r="1" spans="1:26" ht="22.5" customHeight="1">
      <c r="A1" s="456"/>
      <c r="B1" s="456"/>
      <c r="C1" s="456"/>
      <c r="D1" s="456"/>
      <c r="E1" s="456"/>
      <c r="F1" s="456"/>
      <c r="G1" s="456"/>
      <c r="H1" s="457"/>
      <c r="I1" s="457"/>
      <c r="J1" s="457"/>
      <c r="K1" s="457"/>
      <c r="L1" s="457"/>
      <c r="M1" s="457"/>
      <c r="N1" s="199"/>
      <c r="O1" s="457"/>
      <c r="P1" s="457"/>
      <c r="Q1" s="457"/>
      <c r="R1" s="457"/>
      <c r="S1" s="457"/>
      <c r="T1" s="457"/>
      <c r="U1" s="457"/>
      <c r="V1" s="457"/>
      <c r="W1" s="457"/>
      <c r="X1" s="457"/>
      <c r="Y1" s="457"/>
      <c r="Z1" s="199"/>
    </row>
    <row r="2" spans="1:26" ht="22.5" customHeight="1">
      <c r="A2" s="456"/>
      <c r="B2" s="456"/>
      <c r="C2" s="456"/>
      <c r="D2" s="456"/>
      <c r="E2" s="456"/>
      <c r="F2" s="456"/>
      <c r="G2" s="456"/>
      <c r="H2" s="457"/>
      <c r="I2" s="457"/>
      <c r="J2" s="457"/>
      <c r="K2" s="457"/>
      <c r="L2" s="457"/>
      <c r="M2" s="457"/>
      <c r="N2" s="199"/>
      <c r="O2" s="457"/>
      <c r="P2" s="457"/>
      <c r="Q2" s="457"/>
      <c r="R2" s="457"/>
      <c r="S2" s="457"/>
      <c r="T2" s="457"/>
      <c r="U2" s="457"/>
      <c r="V2" s="457"/>
      <c r="W2" s="457"/>
      <c r="X2" s="457"/>
      <c r="Y2" s="457"/>
      <c r="Z2" s="199"/>
    </row>
    <row r="3" spans="1:26" ht="22.5" customHeight="1">
      <c r="A3" s="456"/>
      <c r="B3" s="456"/>
      <c r="C3" s="456"/>
      <c r="D3" s="456"/>
      <c r="E3" s="456"/>
      <c r="F3" s="456"/>
      <c r="G3" s="456"/>
      <c r="H3" s="457"/>
      <c r="I3" s="457"/>
      <c r="J3" s="457"/>
      <c r="K3" s="457"/>
      <c r="L3" s="457"/>
      <c r="M3" s="457"/>
      <c r="N3" s="199"/>
      <c r="O3" s="457"/>
      <c r="P3" s="457"/>
      <c r="Q3" s="457"/>
      <c r="R3" s="457"/>
      <c r="S3" s="457"/>
      <c r="T3" s="457"/>
      <c r="U3" s="457"/>
      <c r="V3" s="457"/>
      <c r="W3" s="457"/>
      <c r="X3" s="457"/>
      <c r="Y3" s="457"/>
      <c r="Z3" s="199"/>
    </row>
    <row r="4" spans="1:26" ht="22.5" customHeight="1">
      <c r="A4" s="456"/>
      <c r="B4" s="456"/>
      <c r="C4" s="456"/>
      <c r="D4" s="456"/>
      <c r="E4" s="456"/>
      <c r="F4" s="456"/>
      <c r="G4" s="456"/>
      <c r="H4" s="457"/>
      <c r="I4" s="457"/>
      <c r="J4" s="457"/>
      <c r="K4" s="457"/>
      <c r="L4" s="457"/>
      <c r="M4" s="457"/>
      <c r="N4" s="199"/>
      <c r="O4" s="457"/>
      <c r="P4" s="457"/>
      <c r="Q4" s="457"/>
      <c r="R4" s="457"/>
      <c r="S4" s="457"/>
      <c r="T4" s="457"/>
      <c r="U4" s="457"/>
      <c r="V4" s="457"/>
      <c r="W4" s="457"/>
      <c r="X4" s="457"/>
      <c r="Y4" s="457"/>
      <c r="Z4" s="199"/>
    </row>
    <row r="5" spans="1:26" ht="22.5" customHeight="1">
      <c r="A5" s="456"/>
      <c r="B5" s="456"/>
      <c r="C5" s="456"/>
      <c r="D5" s="456"/>
      <c r="E5" s="456"/>
      <c r="F5" s="456"/>
      <c r="G5" s="456"/>
      <c r="H5" s="457"/>
      <c r="I5" s="457"/>
      <c r="J5" s="457"/>
      <c r="K5" s="457"/>
      <c r="L5" s="457"/>
      <c r="M5" s="457"/>
      <c r="N5" s="199"/>
      <c r="O5" s="457"/>
      <c r="P5" s="457"/>
      <c r="Q5" s="457"/>
      <c r="R5" s="457"/>
      <c r="S5" s="457"/>
      <c r="T5" s="457"/>
      <c r="U5" s="457"/>
      <c r="V5" s="457"/>
      <c r="W5" s="457"/>
      <c r="X5" s="457"/>
      <c r="Y5" s="457"/>
      <c r="Z5" s="199"/>
    </row>
    <row r="6" spans="1:26" ht="22.5" customHeight="1">
      <c r="A6" s="455" t="s">
        <v>384</v>
      </c>
      <c r="B6" s="455"/>
      <c r="C6" s="455"/>
      <c r="D6" s="455"/>
      <c r="E6" s="455"/>
      <c r="F6" s="455"/>
      <c r="G6" s="455"/>
      <c r="H6" s="457"/>
      <c r="I6" s="457"/>
      <c r="J6" s="457"/>
      <c r="K6" s="457"/>
      <c r="L6" s="457"/>
      <c r="M6" s="457"/>
      <c r="N6" s="199"/>
      <c r="O6" s="457"/>
      <c r="P6" s="457"/>
      <c r="Q6" s="457"/>
      <c r="R6" s="457"/>
      <c r="S6" s="457"/>
      <c r="T6" s="457"/>
      <c r="U6" s="457"/>
      <c r="V6" s="457"/>
      <c r="W6" s="457"/>
      <c r="X6" s="457"/>
      <c r="Y6" s="457"/>
      <c r="Z6" s="199"/>
    </row>
    <row r="7" spans="1:25" ht="13.5" customHeight="1">
      <c r="A7" s="453" t="s">
        <v>518</v>
      </c>
      <c r="B7" s="453"/>
      <c r="C7" s="453"/>
      <c r="D7" s="453"/>
      <c r="E7" s="453"/>
      <c r="F7" s="453"/>
      <c r="G7" s="453"/>
      <c r="H7" s="453"/>
      <c r="I7" s="453"/>
      <c r="J7" s="453"/>
      <c r="K7" s="453"/>
      <c r="L7" s="453"/>
      <c r="M7" s="453"/>
      <c r="N7" s="453"/>
      <c r="O7" s="453"/>
      <c r="P7" s="453"/>
      <c r="Q7" s="453"/>
      <c r="R7" s="453"/>
      <c r="S7" s="453"/>
      <c r="T7" s="453"/>
      <c r="U7" s="453"/>
      <c r="V7" s="453"/>
      <c r="W7" s="453"/>
      <c r="X7" s="453"/>
      <c r="Y7" s="453"/>
    </row>
    <row r="8" spans="1:25" ht="13.5" customHeight="1">
      <c r="A8" s="453"/>
      <c r="B8" s="453"/>
      <c r="C8" s="453"/>
      <c r="D8" s="453"/>
      <c r="E8" s="453"/>
      <c r="F8" s="453"/>
      <c r="G8" s="453"/>
      <c r="H8" s="453"/>
      <c r="I8" s="453"/>
      <c r="J8" s="453"/>
      <c r="K8" s="453"/>
      <c r="L8" s="453"/>
      <c r="M8" s="453"/>
      <c r="N8" s="453"/>
      <c r="O8" s="453"/>
      <c r="P8" s="453"/>
      <c r="Q8" s="453"/>
      <c r="R8" s="453"/>
      <c r="S8" s="453"/>
      <c r="T8" s="453"/>
      <c r="U8" s="453"/>
      <c r="V8" s="453"/>
      <c r="W8" s="453"/>
      <c r="X8" s="453"/>
      <c r="Y8" s="453"/>
    </row>
    <row r="9" spans="1:25" ht="13.5" customHeight="1">
      <c r="A9" s="453"/>
      <c r="B9" s="453"/>
      <c r="C9" s="453"/>
      <c r="D9" s="453"/>
      <c r="E9" s="453"/>
      <c r="F9" s="453"/>
      <c r="G9" s="453"/>
      <c r="H9" s="453"/>
      <c r="I9" s="453"/>
      <c r="J9" s="453"/>
      <c r="K9" s="453"/>
      <c r="L9" s="453"/>
      <c r="M9" s="453"/>
      <c r="N9" s="453"/>
      <c r="O9" s="453"/>
      <c r="P9" s="453"/>
      <c r="Q9" s="453"/>
      <c r="R9" s="453"/>
      <c r="S9" s="453"/>
      <c r="T9" s="453"/>
      <c r="U9" s="453"/>
      <c r="V9" s="453"/>
      <c r="W9" s="453"/>
      <c r="X9" s="453"/>
      <c r="Y9" s="453"/>
    </row>
    <row r="10" spans="1:25" ht="13.5" customHeight="1">
      <c r="A10" s="453"/>
      <c r="B10" s="453"/>
      <c r="C10" s="453"/>
      <c r="D10" s="453"/>
      <c r="E10" s="453"/>
      <c r="F10" s="453"/>
      <c r="G10" s="453"/>
      <c r="H10" s="453"/>
      <c r="I10" s="453"/>
      <c r="J10" s="453"/>
      <c r="K10" s="453"/>
      <c r="L10" s="453"/>
      <c r="M10" s="453"/>
      <c r="N10" s="453"/>
      <c r="O10" s="453"/>
      <c r="P10" s="453"/>
      <c r="Q10" s="453"/>
      <c r="R10" s="453"/>
      <c r="S10" s="453"/>
      <c r="T10" s="453"/>
      <c r="U10" s="453"/>
      <c r="V10" s="453"/>
      <c r="W10" s="453"/>
      <c r="X10" s="453"/>
      <c r="Y10" s="453"/>
    </row>
    <row r="11" spans="1:25" ht="13.5" customHeight="1">
      <c r="A11" s="454"/>
      <c r="B11" s="454"/>
      <c r="C11" s="454"/>
      <c r="D11" s="454"/>
      <c r="E11" s="454"/>
      <c r="F11" s="454"/>
      <c r="G11" s="454"/>
      <c r="H11" s="454"/>
      <c r="I11" s="454"/>
      <c r="J11" s="454"/>
      <c r="K11" s="454"/>
      <c r="L11" s="454"/>
      <c r="M11" s="454"/>
      <c r="N11" s="454"/>
      <c r="O11" s="454"/>
      <c r="P11" s="454"/>
      <c r="Q11" s="454"/>
      <c r="R11" s="454"/>
      <c r="S11" s="454"/>
      <c r="T11" s="454"/>
      <c r="U11" s="454"/>
      <c r="V11" s="454"/>
      <c r="W11" s="454"/>
      <c r="X11" s="454"/>
      <c r="Y11" s="454"/>
    </row>
    <row r="12" spans="1:25" ht="15.75" customHeight="1">
      <c r="A12" s="468" t="s">
        <v>0</v>
      </c>
      <c r="B12" s="468"/>
      <c r="C12" s="468"/>
      <c r="D12" s="468"/>
      <c r="E12" s="468"/>
      <c r="F12" s="468"/>
      <c r="G12" s="468"/>
      <c r="H12" s="468"/>
      <c r="I12" s="468"/>
      <c r="J12" s="468"/>
      <c r="K12" s="468"/>
      <c r="L12" s="468"/>
      <c r="M12" s="468"/>
      <c r="N12" s="468"/>
      <c r="O12" s="468"/>
      <c r="P12" s="468"/>
      <c r="Q12" s="468"/>
      <c r="R12" s="468"/>
      <c r="S12" s="461" t="s">
        <v>383</v>
      </c>
      <c r="T12" s="461"/>
      <c r="U12" s="461"/>
      <c r="V12" s="461"/>
      <c r="W12" s="461"/>
      <c r="X12" s="461"/>
      <c r="Y12" s="461"/>
    </row>
    <row r="13" spans="1:25" ht="15.75" customHeight="1">
      <c r="A13" s="469"/>
      <c r="B13" s="469"/>
      <c r="C13" s="469"/>
      <c r="D13" s="469"/>
      <c r="E13" s="469"/>
      <c r="F13" s="469"/>
      <c r="G13" s="469"/>
      <c r="H13" s="469"/>
      <c r="I13" s="469"/>
      <c r="J13" s="469"/>
      <c r="K13" s="469"/>
      <c r="L13" s="469"/>
      <c r="M13" s="469"/>
      <c r="N13" s="469"/>
      <c r="O13" s="469"/>
      <c r="P13" s="469"/>
      <c r="Q13" s="469"/>
      <c r="R13" s="469"/>
      <c r="S13" s="461" t="s">
        <v>524</v>
      </c>
      <c r="T13" s="461"/>
      <c r="U13" s="461"/>
      <c r="V13" s="461"/>
      <c r="W13" s="461"/>
      <c r="X13" s="461"/>
      <c r="Y13" s="461"/>
    </row>
    <row r="14" spans="1:25" ht="15.75" customHeight="1">
      <c r="A14" s="469"/>
      <c r="B14" s="469"/>
      <c r="C14" s="469"/>
      <c r="D14" s="469"/>
      <c r="E14" s="469"/>
      <c r="F14" s="469"/>
      <c r="G14" s="469"/>
      <c r="H14" s="469"/>
      <c r="I14" s="469"/>
      <c r="J14" s="469"/>
      <c r="K14" s="469"/>
      <c r="L14" s="469"/>
      <c r="M14" s="469"/>
      <c r="N14" s="469"/>
      <c r="O14" s="469"/>
      <c r="P14" s="469"/>
      <c r="Q14" s="469"/>
      <c r="R14" s="469"/>
      <c r="S14" s="461" t="s">
        <v>568</v>
      </c>
      <c r="T14" s="461"/>
      <c r="U14" s="461"/>
      <c r="V14" s="461"/>
      <c r="W14" s="461"/>
      <c r="X14" s="461"/>
      <c r="Y14" s="461"/>
    </row>
    <row r="15" spans="1:25" ht="12" customHeight="1">
      <c r="A15" s="470" t="s">
        <v>570</v>
      </c>
      <c r="B15" s="471"/>
      <c r="C15" s="471"/>
      <c r="D15" s="471"/>
      <c r="E15" s="471"/>
      <c r="F15" s="471"/>
      <c r="G15" s="471"/>
      <c r="H15" s="471"/>
      <c r="I15" s="471"/>
      <c r="J15" s="471"/>
      <c r="K15" s="471"/>
      <c r="L15" s="471"/>
      <c r="M15" s="471"/>
      <c r="N15" s="471"/>
      <c r="O15" s="471"/>
      <c r="P15" s="471"/>
      <c r="Q15" s="471"/>
      <c r="R15" s="471"/>
      <c r="S15" s="471"/>
      <c r="T15" s="471"/>
      <c r="U15" s="471"/>
      <c r="V15" s="471"/>
      <c r="W15" s="471"/>
      <c r="X15" s="471"/>
      <c r="Y15" s="472"/>
    </row>
    <row r="16" spans="1:25" ht="12" customHeight="1">
      <c r="A16" s="473"/>
      <c r="B16" s="474"/>
      <c r="C16" s="474"/>
      <c r="D16" s="474"/>
      <c r="E16" s="474"/>
      <c r="F16" s="474"/>
      <c r="G16" s="474"/>
      <c r="H16" s="474"/>
      <c r="I16" s="474"/>
      <c r="J16" s="474"/>
      <c r="K16" s="474"/>
      <c r="L16" s="474"/>
      <c r="M16" s="474"/>
      <c r="N16" s="474"/>
      <c r="O16" s="474"/>
      <c r="P16" s="474"/>
      <c r="Q16" s="474"/>
      <c r="R16" s="474"/>
      <c r="S16" s="474"/>
      <c r="T16" s="474"/>
      <c r="U16" s="474"/>
      <c r="V16" s="474"/>
      <c r="W16" s="474"/>
      <c r="X16" s="474"/>
      <c r="Y16" s="475"/>
    </row>
    <row r="17" spans="1:25" ht="12" customHeight="1">
      <c r="A17" s="473"/>
      <c r="B17" s="474"/>
      <c r="C17" s="474"/>
      <c r="D17" s="474"/>
      <c r="E17" s="474"/>
      <c r="F17" s="474"/>
      <c r="G17" s="474"/>
      <c r="H17" s="474"/>
      <c r="I17" s="474"/>
      <c r="J17" s="474"/>
      <c r="K17" s="474"/>
      <c r="L17" s="474"/>
      <c r="M17" s="474"/>
      <c r="N17" s="474"/>
      <c r="O17" s="474"/>
      <c r="P17" s="474"/>
      <c r="Q17" s="474"/>
      <c r="R17" s="474"/>
      <c r="S17" s="474"/>
      <c r="T17" s="474"/>
      <c r="U17" s="474"/>
      <c r="V17" s="474"/>
      <c r="W17" s="474"/>
      <c r="X17" s="474"/>
      <c r="Y17" s="475"/>
    </row>
    <row r="18" spans="1:25" ht="19.5" customHeight="1">
      <c r="A18" s="476"/>
      <c r="B18" s="477"/>
      <c r="C18" s="477"/>
      <c r="D18" s="477"/>
      <c r="E18" s="477"/>
      <c r="F18" s="477"/>
      <c r="G18" s="477"/>
      <c r="H18" s="477"/>
      <c r="I18" s="477"/>
      <c r="J18" s="477"/>
      <c r="K18" s="477"/>
      <c r="L18" s="477"/>
      <c r="M18" s="477"/>
      <c r="N18" s="477"/>
      <c r="O18" s="477"/>
      <c r="P18" s="477"/>
      <c r="Q18" s="477"/>
      <c r="R18" s="477"/>
      <c r="S18" s="477"/>
      <c r="T18" s="477"/>
      <c r="U18" s="477"/>
      <c r="V18" s="477"/>
      <c r="W18" s="477"/>
      <c r="X18" s="477"/>
      <c r="Y18" s="478"/>
    </row>
    <row r="19" spans="1:26" s="172" customFormat="1" ht="15" customHeight="1">
      <c r="A19" s="447" t="s">
        <v>11</v>
      </c>
      <c r="B19" s="448"/>
      <c r="C19" s="448"/>
      <c r="D19" s="448"/>
      <c r="E19" s="448"/>
      <c r="F19" s="448"/>
      <c r="G19" s="448"/>
      <c r="H19" s="448"/>
      <c r="I19" s="448"/>
      <c r="J19" s="448"/>
      <c r="K19" s="449"/>
      <c r="L19" s="480" t="s">
        <v>12</v>
      </c>
      <c r="M19" s="480"/>
      <c r="N19" s="480"/>
      <c r="O19" s="480"/>
      <c r="P19" s="480"/>
      <c r="Q19" s="480"/>
      <c r="R19" s="480"/>
      <c r="S19" s="480"/>
      <c r="T19" s="480"/>
      <c r="U19" s="480"/>
      <c r="V19" s="480"/>
      <c r="W19" s="480"/>
      <c r="X19" s="480"/>
      <c r="Y19" s="480"/>
      <c r="Z19" s="169"/>
    </row>
    <row r="20" spans="1:27" s="172" customFormat="1" ht="15" customHeight="1">
      <c r="A20" s="450" t="s">
        <v>35</v>
      </c>
      <c r="B20" s="451"/>
      <c r="C20" s="451"/>
      <c r="D20" s="451"/>
      <c r="E20" s="451"/>
      <c r="F20" s="451"/>
      <c r="G20" s="451"/>
      <c r="H20" s="451"/>
      <c r="I20" s="451"/>
      <c r="J20" s="451"/>
      <c r="K20" s="452"/>
      <c r="L20" s="466" t="s">
        <v>525</v>
      </c>
      <c r="M20" s="466"/>
      <c r="N20" s="466"/>
      <c r="O20" s="466"/>
      <c r="P20" s="466"/>
      <c r="Q20" s="466"/>
      <c r="R20" s="466"/>
      <c r="S20" s="466"/>
      <c r="T20" s="466"/>
      <c r="U20" s="466"/>
      <c r="V20" s="466"/>
      <c r="W20" s="466"/>
      <c r="X20" s="466"/>
      <c r="Y20" s="466"/>
      <c r="Z20" s="3"/>
      <c r="AA20" s="179"/>
    </row>
    <row r="21" spans="1:27" s="172" customFormat="1" ht="15" customHeight="1">
      <c r="A21" s="450" t="s">
        <v>360</v>
      </c>
      <c r="B21" s="451"/>
      <c r="C21" s="451"/>
      <c r="D21" s="451"/>
      <c r="E21" s="451"/>
      <c r="F21" s="451"/>
      <c r="G21" s="451"/>
      <c r="H21" s="451"/>
      <c r="I21" s="451"/>
      <c r="J21" s="451"/>
      <c r="K21" s="452"/>
      <c r="L21" s="467" t="s">
        <v>526</v>
      </c>
      <c r="M21" s="467"/>
      <c r="N21" s="467"/>
      <c r="O21" s="467"/>
      <c r="P21" s="467"/>
      <c r="Q21" s="467"/>
      <c r="R21" s="467"/>
      <c r="S21" s="467"/>
      <c r="T21" s="467"/>
      <c r="U21" s="467"/>
      <c r="V21" s="467"/>
      <c r="W21" s="467"/>
      <c r="X21" s="467"/>
      <c r="Y21" s="467"/>
      <c r="Z21" s="3"/>
      <c r="AA21" s="1"/>
    </row>
    <row r="22" spans="1:27" s="172" customFormat="1" ht="15" customHeight="1">
      <c r="A22" s="491" t="s">
        <v>361</v>
      </c>
      <c r="B22" s="492"/>
      <c r="C22" s="492"/>
      <c r="D22" s="492"/>
      <c r="E22" s="492"/>
      <c r="F22" s="492"/>
      <c r="G22" s="492"/>
      <c r="H22" s="492"/>
      <c r="I22" s="492"/>
      <c r="J22" s="492"/>
      <c r="K22" s="493"/>
      <c r="L22" s="466" t="s">
        <v>362</v>
      </c>
      <c r="M22" s="466"/>
      <c r="N22" s="466"/>
      <c r="O22" s="466"/>
      <c r="P22" s="466"/>
      <c r="Q22" s="466"/>
      <c r="R22" s="466"/>
      <c r="S22" s="466"/>
      <c r="T22" s="466"/>
      <c r="U22" s="466"/>
      <c r="V22" s="466"/>
      <c r="W22" s="466"/>
      <c r="X22" s="466"/>
      <c r="Y22" s="466"/>
      <c r="Z22" s="3"/>
      <c r="AA22" s="1"/>
    </row>
    <row r="23" spans="1:26" s="172" customFormat="1" ht="15" customHeight="1">
      <c r="A23" s="450" t="s">
        <v>504</v>
      </c>
      <c r="B23" s="451"/>
      <c r="C23" s="451"/>
      <c r="D23" s="451"/>
      <c r="E23" s="451"/>
      <c r="F23" s="451"/>
      <c r="G23" s="451"/>
      <c r="H23" s="451"/>
      <c r="I23" s="451"/>
      <c r="J23" s="451"/>
      <c r="K23" s="452"/>
      <c r="L23" s="465" t="s">
        <v>363</v>
      </c>
      <c r="M23" s="465"/>
      <c r="N23" s="465"/>
      <c r="O23" s="465"/>
      <c r="P23" s="465"/>
      <c r="Q23" s="465"/>
      <c r="R23" s="465"/>
      <c r="S23" s="465"/>
      <c r="T23" s="465"/>
      <c r="U23" s="465"/>
      <c r="V23" s="465"/>
      <c r="W23" s="465"/>
      <c r="X23" s="465"/>
      <c r="Y23" s="465"/>
      <c r="Z23" s="169"/>
    </row>
    <row r="24" spans="1:26" s="172" customFormat="1" ht="15" customHeight="1">
      <c r="A24" s="450" t="s">
        <v>505</v>
      </c>
      <c r="B24" s="451"/>
      <c r="C24" s="451"/>
      <c r="D24" s="451"/>
      <c r="E24" s="451"/>
      <c r="F24" s="451"/>
      <c r="G24" s="451"/>
      <c r="H24" s="451"/>
      <c r="I24" s="451"/>
      <c r="J24" s="451"/>
      <c r="K24" s="452"/>
      <c r="L24" s="465" t="s">
        <v>364</v>
      </c>
      <c r="M24" s="465"/>
      <c r="N24" s="465"/>
      <c r="O24" s="465"/>
      <c r="P24" s="465"/>
      <c r="Q24" s="465"/>
      <c r="R24" s="465"/>
      <c r="S24" s="465"/>
      <c r="T24" s="465"/>
      <c r="U24" s="465"/>
      <c r="V24" s="465"/>
      <c r="W24" s="465"/>
      <c r="X24" s="465"/>
      <c r="Y24" s="465"/>
      <c r="Z24" s="4"/>
    </row>
    <row r="25" spans="1:26" s="172" customFormat="1" ht="15" customHeight="1" hidden="1">
      <c r="A25" s="450"/>
      <c r="B25" s="451"/>
      <c r="C25" s="451"/>
      <c r="D25" s="451"/>
      <c r="E25" s="451"/>
      <c r="F25" s="451"/>
      <c r="G25" s="451"/>
      <c r="H25" s="451"/>
      <c r="I25" s="451"/>
      <c r="J25" s="451"/>
      <c r="K25" s="452"/>
      <c r="L25" s="462"/>
      <c r="M25" s="463"/>
      <c r="N25" s="463"/>
      <c r="O25" s="463"/>
      <c r="P25" s="463"/>
      <c r="Q25" s="463"/>
      <c r="R25" s="463"/>
      <c r="S25" s="463"/>
      <c r="T25" s="463"/>
      <c r="U25" s="463"/>
      <c r="V25" s="463"/>
      <c r="W25" s="463"/>
      <c r="X25" s="463"/>
      <c r="Y25" s="464"/>
      <c r="Z25" s="4"/>
    </row>
    <row r="26" spans="1:25" ht="15" hidden="1">
      <c r="A26" s="175"/>
      <c r="B26" s="176"/>
      <c r="C26" s="176"/>
      <c r="D26" s="176"/>
      <c r="E26" s="176" t="s">
        <v>17</v>
      </c>
      <c r="F26" s="176"/>
      <c r="G26" s="177">
        <v>0</v>
      </c>
      <c r="H26" s="176"/>
      <c r="I26" s="176"/>
      <c r="J26" s="176"/>
      <c r="K26" s="176"/>
      <c r="L26" s="176"/>
      <c r="M26" s="176"/>
      <c r="N26" s="176"/>
      <c r="O26" s="215"/>
      <c r="P26" s="215"/>
      <c r="Q26" s="176"/>
      <c r="R26" s="176"/>
      <c r="S26" s="176"/>
      <c r="T26" s="176"/>
      <c r="U26" s="176"/>
      <c r="V26" s="176"/>
      <c r="W26" s="176"/>
      <c r="X26" s="215"/>
      <c r="Y26" s="178"/>
    </row>
    <row r="27" spans="1:25" ht="15" hidden="1">
      <c r="A27" s="36"/>
      <c r="B27" s="5"/>
      <c r="C27" s="5"/>
      <c r="D27" s="5"/>
      <c r="E27" s="5" t="s">
        <v>18</v>
      </c>
      <c r="F27" s="170"/>
      <c r="G27" s="85">
        <v>0.00034722222222222224</v>
      </c>
      <c r="H27" s="5"/>
      <c r="I27" s="5"/>
      <c r="J27" s="5"/>
      <c r="K27" s="5"/>
      <c r="L27" s="5"/>
      <c r="M27" s="5"/>
      <c r="N27" s="5"/>
      <c r="O27" s="214"/>
      <c r="P27" s="214"/>
      <c r="Q27" s="5"/>
      <c r="R27" s="5"/>
      <c r="S27" s="5"/>
      <c r="T27" s="5"/>
      <c r="U27" s="5"/>
      <c r="V27" s="5"/>
      <c r="W27" s="5"/>
      <c r="X27" s="214"/>
      <c r="Y27" s="7"/>
    </row>
    <row r="28" spans="1:25" ht="15" hidden="1">
      <c r="A28" s="36"/>
      <c r="B28" s="6"/>
      <c r="C28" s="6"/>
      <c r="D28" s="6"/>
      <c r="E28" s="5" t="s">
        <v>19</v>
      </c>
      <c r="F28" s="170"/>
      <c r="G28" s="85">
        <v>0.00034722222222222224</v>
      </c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7"/>
    </row>
    <row r="29" spans="1:25" ht="15" customHeight="1">
      <c r="A29" s="494" t="s">
        <v>20</v>
      </c>
      <c r="B29" s="501" t="s">
        <v>21</v>
      </c>
      <c r="C29" s="495"/>
      <c r="D29" s="481" t="s">
        <v>22</v>
      </c>
      <c r="E29" s="481" t="s">
        <v>23</v>
      </c>
      <c r="F29" s="482" t="s">
        <v>365</v>
      </c>
      <c r="G29" s="481" t="s">
        <v>25</v>
      </c>
      <c r="H29" s="481" t="s">
        <v>26</v>
      </c>
      <c r="I29" s="481" t="s">
        <v>27</v>
      </c>
      <c r="J29" s="481" t="s">
        <v>28</v>
      </c>
      <c r="K29" s="481" t="s">
        <v>29</v>
      </c>
      <c r="L29" s="481"/>
      <c r="M29" s="481"/>
      <c r="N29" s="481"/>
      <c r="O29" s="481"/>
      <c r="P29" s="481"/>
      <c r="Q29" s="481"/>
      <c r="R29" s="481"/>
      <c r="S29" s="497" t="s">
        <v>156</v>
      </c>
      <c r="T29" s="458" t="s">
        <v>269</v>
      </c>
      <c r="U29" s="484" t="s">
        <v>31</v>
      </c>
      <c r="V29" s="484" t="s">
        <v>157</v>
      </c>
      <c r="W29" s="484" t="s">
        <v>32</v>
      </c>
      <c r="X29" s="458" t="s">
        <v>474</v>
      </c>
      <c r="Y29" s="499" t="s">
        <v>115</v>
      </c>
    </row>
    <row r="30" spans="1:25" ht="15">
      <c r="A30" s="494"/>
      <c r="B30" s="502"/>
      <c r="C30" s="496"/>
      <c r="D30" s="481"/>
      <c r="E30" s="481"/>
      <c r="F30" s="483"/>
      <c r="G30" s="481"/>
      <c r="H30" s="481"/>
      <c r="I30" s="481"/>
      <c r="J30" s="481"/>
      <c r="K30" s="5" t="s">
        <v>33</v>
      </c>
      <c r="L30" s="5"/>
      <c r="M30" s="214" t="s">
        <v>34</v>
      </c>
      <c r="N30" s="5"/>
      <c r="O30" s="214" t="s">
        <v>33</v>
      </c>
      <c r="P30" s="214"/>
      <c r="Q30" s="214" t="s">
        <v>34</v>
      </c>
      <c r="R30" s="5"/>
      <c r="S30" s="498"/>
      <c r="T30" s="459"/>
      <c r="U30" s="484"/>
      <c r="V30" s="484"/>
      <c r="W30" s="484"/>
      <c r="X30" s="459"/>
      <c r="Y30" s="500"/>
    </row>
    <row r="31" spans="1:26" ht="39" customHeight="1">
      <c r="A31" s="26">
        <v>1</v>
      </c>
      <c r="B31" s="39">
        <v>28</v>
      </c>
      <c r="C31" s="39">
        <v>28</v>
      </c>
      <c r="D31" s="86">
        <f aca="true" t="shared" si="0" ref="D31:D62">$G$26+C31*$G$27</f>
        <v>0.009722222222222222</v>
      </c>
      <c r="E31" s="29">
        <v>0.025920138888888892</v>
      </c>
      <c r="F31" s="29"/>
      <c r="G31" s="11" t="s">
        <v>178</v>
      </c>
      <c r="H31" s="93">
        <v>2000</v>
      </c>
      <c r="I31" s="9">
        <v>1</v>
      </c>
      <c r="J31" s="95" t="s">
        <v>424</v>
      </c>
      <c r="K31" s="39">
        <v>0</v>
      </c>
      <c r="L31" s="29">
        <f aca="true" t="shared" si="1" ref="L31:L62">K31*$G$28</f>
        <v>0</v>
      </c>
      <c r="M31" s="39">
        <v>1</v>
      </c>
      <c r="N31" s="29">
        <f aca="true" t="shared" si="2" ref="N31:N62">M31*$G$28</f>
        <v>0.00034722222222222224</v>
      </c>
      <c r="O31" s="88">
        <v>0</v>
      </c>
      <c r="P31" s="88">
        <f aca="true" t="shared" si="3" ref="P31:P62">O31*$G$28</f>
        <v>0</v>
      </c>
      <c r="Q31" s="348">
        <v>1</v>
      </c>
      <c r="R31" s="29">
        <f aca="true" t="shared" si="4" ref="R31:R62">Q31*$G$28</f>
        <v>0.00034722222222222224</v>
      </c>
      <c r="S31" s="350">
        <f aca="true" t="shared" si="5" ref="S31:S62">K31+M31+O31+Q31</f>
        <v>2</v>
      </c>
      <c r="T31" s="29">
        <f aca="true" t="shared" si="6" ref="T31:T62">L31+N31+P31+R31</f>
        <v>0.0006944444444444445</v>
      </c>
      <c r="U31" s="29">
        <f aca="true" t="shared" si="7" ref="U31:U62">E31-D31-F31</f>
        <v>0.01619791666666667</v>
      </c>
      <c r="V31" s="29">
        <f aca="true" t="shared" si="8" ref="V31:V62">U31+T31</f>
        <v>0.016892361111111115</v>
      </c>
      <c r="W31" s="89"/>
      <c r="X31" s="348">
        <v>1</v>
      </c>
      <c r="Y31" s="348">
        <v>150</v>
      </c>
      <c r="Z31" s="119"/>
    </row>
    <row r="32" spans="1:26" ht="39" customHeight="1">
      <c r="A32" s="26">
        <v>2</v>
      </c>
      <c r="B32" s="39">
        <v>21</v>
      </c>
      <c r="C32" s="39">
        <v>21</v>
      </c>
      <c r="D32" s="86">
        <f t="shared" si="0"/>
        <v>0.007291666666666667</v>
      </c>
      <c r="E32" s="29">
        <v>0.02296875</v>
      </c>
      <c r="F32" s="29"/>
      <c r="G32" s="344" t="s">
        <v>174</v>
      </c>
      <c r="H32" s="93">
        <v>2000</v>
      </c>
      <c r="I32" s="9">
        <v>1</v>
      </c>
      <c r="J32" s="95" t="s">
        <v>423</v>
      </c>
      <c r="K32" s="39">
        <v>0</v>
      </c>
      <c r="L32" s="29">
        <f t="shared" si="1"/>
        <v>0</v>
      </c>
      <c r="M32" s="39">
        <v>0</v>
      </c>
      <c r="N32" s="29">
        <f t="shared" si="2"/>
        <v>0</v>
      </c>
      <c r="O32" s="88">
        <v>0</v>
      </c>
      <c r="P32" s="88">
        <f t="shared" si="3"/>
        <v>0</v>
      </c>
      <c r="Q32" s="348">
        <v>4</v>
      </c>
      <c r="R32" s="29">
        <f t="shared" si="4"/>
        <v>0.001388888888888889</v>
      </c>
      <c r="S32" s="350">
        <f t="shared" si="5"/>
        <v>4</v>
      </c>
      <c r="T32" s="29">
        <f t="shared" si="6"/>
        <v>0.001388888888888889</v>
      </c>
      <c r="U32" s="29">
        <f t="shared" si="7"/>
        <v>0.015677083333333335</v>
      </c>
      <c r="V32" s="29">
        <f t="shared" si="8"/>
        <v>0.017065972222222222</v>
      </c>
      <c r="W32" s="89">
        <f aca="true" t="shared" si="9" ref="W32:W62">V32-$V$31</f>
        <v>0.00017361111111110702</v>
      </c>
      <c r="X32" s="348">
        <v>1</v>
      </c>
      <c r="Y32" s="348">
        <v>146</v>
      </c>
      <c r="Z32" s="119"/>
    </row>
    <row r="33" spans="1:26" ht="39" customHeight="1">
      <c r="A33" s="26">
        <v>3</v>
      </c>
      <c r="B33" s="39">
        <v>22</v>
      </c>
      <c r="C33" s="39">
        <v>22</v>
      </c>
      <c r="D33" s="86">
        <f t="shared" si="0"/>
        <v>0.0076388888888888895</v>
      </c>
      <c r="E33" s="29">
        <v>0.023858796296296298</v>
      </c>
      <c r="F33" s="29"/>
      <c r="G33" s="344" t="s">
        <v>436</v>
      </c>
      <c r="H33" s="93">
        <v>2001</v>
      </c>
      <c r="I33" s="9">
        <v>1</v>
      </c>
      <c r="J33" s="95" t="s">
        <v>434</v>
      </c>
      <c r="K33" s="39">
        <v>0</v>
      </c>
      <c r="L33" s="29">
        <f t="shared" si="1"/>
        <v>0</v>
      </c>
      <c r="M33" s="39">
        <v>2</v>
      </c>
      <c r="N33" s="29">
        <f t="shared" si="2"/>
        <v>0.0006944444444444445</v>
      </c>
      <c r="O33" s="88">
        <v>1</v>
      </c>
      <c r="P33" s="88">
        <f t="shared" si="3"/>
        <v>0.00034722222222222224</v>
      </c>
      <c r="Q33" s="348">
        <v>1</v>
      </c>
      <c r="R33" s="29">
        <f t="shared" si="4"/>
        <v>0.00034722222222222224</v>
      </c>
      <c r="S33" s="350">
        <f t="shared" si="5"/>
        <v>4</v>
      </c>
      <c r="T33" s="29">
        <f t="shared" si="6"/>
        <v>0.001388888888888889</v>
      </c>
      <c r="U33" s="29">
        <f t="shared" si="7"/>
        <v>0.01621990740740741</v>
      </c>
      <c r="V33" s="29">
        <f t="shared" si="8"/>
        <v>0.017608796296296296</v>
      </c>
      <c r="W33" s="89">
        <f t="shared" si="9"/>
        <v>0.0007164351851851811</v>
      </c>
      <c r="X33" s="348">
        <v>2</v>
      </c>
      <c r="Y33" s="348">
        <v>143</v>
      </c>
      <c r="Z33" s="119"/>
    </row>
    <row r="34" spans="1:29" ht="39" customHeight="1">
      <c r="A34" s="26">
        <v>4</v>
      </c>
      <c r="B34" s="39">
        <v>45</v>
      </c>
      <c r="C34" s="39">
        <v>45</v>
      </c>
      <c r="D34" s="86">
        <f t="shared" si="0"/>
        <v>0.015625</v>
      </c>
      <c r="E34" s="29">
        <v>0.032427083333333336</v>
      </c>
      <c r="F34" s="29"/>
      <c r="G34" s="11" t="s">
        <v>375</v>
      </c>
      <c r="H34" s="93">
        <v>2000</v>
      </c>
      <c r="I34" s="9">
        <v>2</v>
      </c>
      <c r="J34" s="95" t="s">
        <v>564</v>
      </c>
      <c r="K34" s="39">
        <v>1</v>
      </c>
      <c r="L34" s="29">
        <f t="shared" si="1"/>
        <v>0.00034722222222222224</v>
      </c>
      <c r="M34" s="39">
        <v>3</v>
      </c>
      <c r="N34" s="29">
        <f t="shared" si="2"/>
        <v>0.0010416666666666667</v>
      </c>
      <c r="O34" s="88">
        <v>0</v>
      </c>
      <c r="P34" s="88">
        <f t="shared" si="3"/>
        <v>0</v>
      </c>
      <c r="Q34" s="348">
        <v>0</v>
      </c>
      <c r="R34" s="29">
        <f t="shared" si="4"/>
        <v>0</v>
      </c>
      <c r="S34" s="350">
        <f t="shared" si="5"/>
        <v>4</v>
      </c>
      <c r="T34" s="29">
        <f t="shared" si="6"/>
        <v>0.001388888888888889</v>
      </c>
      <c r="U34" s="29">
        <f t="shared" si="7"/>
        <v>0.016802083333333336</v>
      </c>
      <c r="V34" s="29">
        <f t="shared" si="8"/>
        <v>0.018190972222222223</v>
      </c>
      <c r="W34" s="89">
        <f t="shared" si="9"/>
        <v>0.001298611111111108</v>
      </c>
      <c r="X34" s="348">
        <v>2</v>
      </c>
      <c r="Y34" s="348">
        <v>140</v>
      </c>
      <c r="Z34" s="119"/>
      <c r="AA34" s="352"/>
      <c r="AC34" s="352"/>
    </row>
    <row r="35" spans="1:26" ht="39" customHeight="1">
      <c r="A35" s="26">
        <v>5</v>
      </c>
      <c r="B35" s="39">
        <v>14</v>
      </c>
      <c r="C35" s="39">
        <v>14</v>
      </c>
      <c r="D35" s="86">
        <f t="shared" si="0"/>
        <v>0.004861111111111111</v>
      </c>
      <c r="E35" s="29">
        <v>0.020436342592592593</v>
      </c>
      <c r="F35" s="29">
        <v>0.00011574074074074073</v>
      </c>
      <c r="G35" s="344" t="s">
        <v>435</v>
      </c>
      <c r="H35" s="93">
        <v>2000</v>
      </c>
      <c r="I35" s="9">
        <v>1</v>
      </c>
      <c r="J35" s="95" t="s">
        <v>434</v>
      </c>
      <c r="K35" s="39">
        <v>0</v>
      </c>
      <c r="L35" s="29">
        <f t="shared" si="1"/>
        <v>0</v>
      </c>
      <c r="M35" s="39">
        <v>4</v>
      </c>
      <c r="N35" s="29">
        <f t="shared" si="2"/>
        <v>0.001388888888888889</v>
      </c>
      <c r="O35" s="88">
        <v>3</v>
      </c>
      <c r="P35" s="88">
        <f t="shared" si="3"/>
        <v>0.0010416666666666667</v>
      </c>
      <c r="Q35" s="348">
        <v>1</v>
      </c>
      <c r="R35" s="29">
        <f t="shared" si="4"/>
        <v>0.00034722222222222224</v>
      </c>
      <c r="S35" s="350">
        <f t="shared" si="5"/>
        <v>8</v>
      </c>
      <c r="T35" s="29">
        <f t="shared" si="6"/>
        <v>0.002777777777777778</v>
      </c>
      <c r="U35" s="29">
        <f t="shared" si="7"/>
        <v>0.01545949074074074</v>
      </c>
      <c r="V35" s="29">
        <f t="shared" si="8"/>
        <v>0.018237268518518517</v>
      </c>
      <c r="W35" s="89">
        <f t="shared" si="9"/>
        <v>0.0013449074074074023</v>
      </c>
      <c r="X35" s="348">
        <v>2</v>
      </c>
      <c r="Y35" s="348">
        <v>137</v>
      </c>
      <c r="Z35" s="119"/>
    </row>
    <row r="36" spans="1:26" ht="39" customHeight="1">
      <c r="A36" s="26">
        <v>6</v>
      </c>
      <c r="B36" s="39">
        <v>27</v>
      </c>
      <c r="C36" s="39">
        <v>27</v>
      </c>
      <c r="D36" s="86">
        <f t="shared" si="0"/>
        <v>0.009375</v>
      </c>
      <c r="E36" s="29">
        <v>0.026278935185185186</v>
      </c>
      <c r="F36" s="29"/>
      <c r="G36" s="11" t="s">
        <v>261</v>
      </c>
      <c r="H36" s="93">
        <v>2001</v>
      </c>
      <c r="I36" s="9">
        <v>3</v>
      </c>
      <c r="J36" s="95" t="s">
        <v>557</v>
      </c>
      <c r="K36" s="39">
        <v>0</v>
      </c>
      <c r="L36" s="29">
        <f t="shared" si="1"/>
        <v>0</v>
      </c>
      <c r="M36" s="39">
        <v>1</v>
      </c>
      <c r="N36" s="29">
        <f t="shared" si="2"/>
        <v>0.00034722222222222224</v>
      </c>
      <c r="O36" s="88">
        <v>2</v>
      </c>
      <c r="P36" s="88">
        <f t="shared" si="3"/>
        <v>0.0006944444444444445</v>
      </c>
      <c r="Q36" s="348">
        <v>1</v>
      </c>
      <c r="R36" s="29">
        <f t="shared" si="4"/>
        <v>0.00034722222222222224</v>
      </c>
      <c r="S36" s="350">
        <f t="shared" si="5"/>
        <v>4</v>
      </c>
      <c r="T36" s="29">
        <f t="shared" si="6"/>
        <v>0.001388888888888889</v>
      </c>
      <c r="U36" s="29">
        <f t="shared" si="7"/>
        <v>0.01690393518518519</v>
      </c>
      <c r="V36" s="29">
        <f t="shared" si="8"/>
        <v>0.018292824074074076</v>
      </c>
      <c r="W36" s="89">
        <f t="shared" si="9"/>
        <v>0.001400462962962961</v>
      </c>
      <c r="X36" s="348">
        <v>2</v>
      </c>
      <c r="Y36" s="348">
        <v>134</v>
      </c>
      <c r="Z36" s="119"/>
    </row>
    <row r="37" spans="1:26" ht="39" customHeight="1">
      <c r="A37" s="26">
        <v>7</v>
      </c>
      <c r="B37" s="39">
        <v>18</v>
      </c>
      <c r="C37" s="39">
        <v>18</v>
      </c>
      <c r="D37" s="86">
        <f t="shared" si="0"/>
        <v>0.00625</v>
      </c>
      <c r="E37" s="29">
        <v>0.022159722222222223</v>
      </c>
      <c r="F37" s="29"/>
      <c r="G37" s="11" t="s">
        <v>390</v>
      </c>
      <c r="H37" s="93">
        <v>2000</v>
      </c>
      <c r="I37" s="9">
        <v>1</v>
      </c>
      <c r="J37" s="95" t="s">
        <v>388</v>
      </c>
      <c r="K37" s="39">
        <v>2</v>
      </c>
      <c r="L37" s="29">
        <f t="shared" si="1"/>
        <v>0.0006944444444444445</v>
      </c>
      <c r="M37" s="39">
        <v>2</v>
      </c>
      <c r="N37" s="29">
        <f t="shared" si="2"/>
        <v>0.0006944444444444445</v>
      </c>
      <c r="O37" s="88">
        <v>1</v>
      </c>
      <c r="P37" s="88">
        <f t="shared" si="3"/>
        <v>0.00034722222222222224</v>
      </c>
      <c r="Q37" s="348">
        <v>2</v>
      </c>
      <c r="R37" s="29">
        <f t="shared" si="4"/>
        <v>0.0006944444444444445</v>
      </c>
      <c r="S37" s="350">
        <f t="shared" si="5"/>
        <v>7</v>
      </c>
      <c r="T37" s="29">
        <f t="shared" si="6"/>
        <v>0.0024305555555555556</v>
      </c>
      <c r="U37" s="29">
        <f t="shared" si="7"/>
        <v>0.01590972222222222</v>
      </c>
      <c r="V37" s="29">
        <f t="shared" si="8"/>
        <v>0.018340277777777775</v>
      </c>
      <c r="W37" s="89">
        <f t="shared" si="9"/>
        <v>0.0014479166666666599</v>
      </c>
      <c r="X37" s="348">
        <v>2</v>
      </c>
      <c r="Y37" s="348">
        <v>132</v>
      </c>
      <c r="Z37" s="119"/>
    </row>
    <row r="38" spans="1:26" ht="39" customHeight="1">
      <c r="A38" s="26">
        <v>8</v>
      </c>
      <c r="B38" s="39">
        <v>31</v>
      </c>
      <c r="C38" s="39">
        <v>31</v>
      </c>
      <c r="D38" s="86">
        <f t="shared" si="0"/>
        <v>0.010763888888888889</v>
      </c>
      <c r="E38" s="29">
        <v>0.027378472222222217</v>
      </c>
      <c r="F38" s="29"/>
      <c r="G38" s="335" t="s">
        <v>430</v>
      </c>
      <c r="H38" s="94">
        <v>2002</v>
      </c>
      <c r="I38" s="334">
        <v>2</v>
      </c>
      <c r="J38" s="95" t="s">
        <v>558</v>
      </c>
      <c r="K38" s="39">
        <v>1</v>
      </c>
      <c r="L38" s="29">
        <f t="shared" si="1"/>
        <v>0.00034722222222222224</v>
      </c>
      <c r="M38" s="39">
        <v>0</v>
      </c>
      <c r="N38" s="29">
        <f t="shared" si="2"/>
        <v>0</v>
      </c>
      <c r="O38" s="88">
        <v>2</v>
      </c>
      <c r="P38" s="88">
        <f t="shared" si="3"/>
        <v>0.0006944444444444445</v>
      </c>
      <c r="Q38" s="348">
        <v>2</v>
      </c>
      <c r="R38" s="29">
        <f t="shared" si="4"/>
        <v>0.0006944444444444445</v>
      </c>
      <c r="S38" s="350">
        <f t="shared" si="5"/>
        <v>5</v>
      </c>
      <c r="T38" s="29">
        <f t="shared" si="6"/>
        <v>0.001736111111111111</v>
      </c>
      <c r="U38" s="29">
        <f t="shared" si="7"/>
        <v>0.01661458333333333</v>
      </c>
      <c r="V38" s="29">
        <f t="shared" si="8"/>
        <v>0.01835069444444444</v>
      </c>
      <c r="W38" s="89">
        <f t="shared" si="9"/>
        <v>0.0014583333333333254</v>
      </c>
      <c r="X38" s="348">
        <v>2</v>
      </c>
      <c r="Y38" s="348">
        <v>130</v>
      </c>
      <c r="Z38" s="119"/>
    </row>
    <row r="39" spans="1:26" ht="39" customHeight="1">
      <c r="A39" s="26">
        <v>8</v>
      </c>
      <c r="B39" s="39">
        <v>5</v>
      </c>
      <c r="C39" s="39">
        <v>5</v>
      </c>
      <c r="D39" s="86">
        <f t="shared" si="0"/>
        <v>0.0017361111111111112</v>
      </c>
      <c r="E39" s="29">
        <v>0.017309027777777777</v>
      </c>
      <c r="F39" s="29"/>
      <c r="G39" s="343" t="s">
        <v>465</v>
      </c>
      <c r="H39" s="9">
        <v>2000</v>
      </c>
      <c r="I39" s="9">
        <v>1</v>
      </c>
      <c r="J39" s="115" t="s">
        <v>551</v>
      </c>
      <c r="K39" s="39">
        <v>2</v>
      </c>
      <c r="L39" s="29">
        <f t="shared" si="1"/>
        <v>0.0006944444444444445</v>
      </c>
      <c r="M39" s="39">
        <v>3</v>
      </c>
      <c r="N39" s="29">
        <f t="shared" si="2"/>
        <v>0.0010416666666666667</v>
      </c>
      <c r="O39" s="88">
        <v>2</v>
      </c>
      <c r="P39" s="88">
        <f t="shared" si="3"/>
        <v>0.0006944444444444445</v>
      </c>
      <c r="Q39" s="348">
        <v>1</v>
      </c>
      <c r="R39" s="29">
        <f t="shared" si="4"/>
        <v>0.00034722222222222224</v>
      </c>
      <c r="S39" s="350">
        <f t="shared" si="5"/>
        <v>8</v>
      </c>
      <c r="T39" s="29">
        <f t="shared" si="6"/>
        <v>0.002777777777777778</v>
      </c>
      <c r="U39" s="29">
        <f t="shared" si="7"/>
        <v>0.015572916666666665</v>
      </c>
      <c r="V39" s="29">
        <f t="shared" si="8"/>
        <v>0.018350694444444444</v>
      </c>
      <c r="W39" s="89">
        <f t="shared" si="9"/>
        <v>0.0014583333333333288</v>
      </c>
      <c r="X39" s="348">
        <v>2</v>
      </c>
      <c r="Y39" s="348">
        <v>130</v>
      </c>
      <c r="Z39" s="119"/>
    </row>
    <row r="40" spans="1:28" ht="39" customHeight="1">
      <c r="A40" s="26">
        <v>10</v>
      </c>
      <c r="B40" s="39">
        <v>26</v>
      </c>
      <c r="C40" s="39">
        <v>26</v>
      </c>
      <c r="D40" s="86">
        <f t="shared" si="0"/>
        <v>0.009027777777777779</v>
      </c>
      <c r="E40" s="29">
        <v>0.026721064814814816</v>
      </c>
      <c r="F40" s="29"/>
      <c r="G40" s="343" t="s">
        <v>469</v>
      </c>
      <c r="H40" s="9">
        <v>2000</v>
      </c>
      <c r="I40" s="9">
        <v>2</v>
      </c>
      <c r="J40" s="115" t="s">
        <v>466</v>
      </c>
      <c r="K40" s="39">
        <v>1</v>
      </c>
      <c r="L40" s="29">
        <f t="shared" si="1"/>
        <v>0.00034722222222222224</v>
      </c>
      <c r="M40" s="39">
        <v>0</v>
      </c>
      <c r="N40" s="29">
        <f t="shared" si="2"/>
        <v>0</v>
      </c>
      <c r="O40" s="88">
        <v>0</v>
      </c>
      <c r="P40" s="88">
        <f t="shared" si="3"/>
        <v>0</v>
      </c>
      <c r="Q40" s="348">
        <v>1</v>
      </c>
      <c r="R40" s="29">
        <f t="shared" si="4"/>
        <v>0.00034722222222222224</v>
      </c>
      <c r="S40" s="350">
        <f t="shared" si="5"/>
        <v>2</v>
      </c>
      <c r="T40" s="29">
        <f t="shared" si="6"/>
        <v>0.0006944444444444445</v>
      </c>
      <c r="U40" s="29">
        <f t="shared" si="7"/>
        <v>0.017693287037037035</v>
      </c>
      <c r="V40" s="29">
        <f t="shared" si="8"/>
        <v>0.01838773148148148</v>
      </c>
      <c r="W40" s="89">
        <f t="shared" si="9"/>
        <v>0.0014953703703703657</v>
      </c>
      <c r="X40" s="348">
        <v>2</v>
      </c>
      <c r="Y40" s="348">
        <v>126</v>
      </c>
      <c r="Z40" s="119"/>
      <c r="AB40" s="352"/>
    </row>
    <row r="41" spans="1:26" ht="39" customHeight="1">
      <c r="A41" s="26">
        <v>11</v>
      </c>
      <c r="B41" s="39">
        <v>13</v>
      </c>
      <c r="C41" s="39">
        <v>13</v>
      </c>
      <c r="D41" s="86">
        <f t="shared" si="0"/>
        <v>0.004513888888888889</v>
      </c>
      <c r="E41" s="29">
        <v>0.0208275462962963</v>
      </c>
      <c r="F41" s="29"/>
      <c r="G41" s="11" t="s">
        <v>454</v>
      </c>
      <c r="H41" s="93">
        <v>2000</v>
      </c>
      <c r="I41" s="9">
        <v>1</v>
      </c>
      <c r="J41" s="95" t="s">
        <v>538</v>
      </c>
      <c r="K41" s="39">
        <v>1</v>
      </c>
      <c r="L41" s="29">
        <f t="shared" si="1"/>
        <v>0.00034722222222222224</v>
      </c>
      <c r="M41" s="39">
        <v>2</v>
      </c>
      <c r="N41" s="29">
        <f t="shared" si="2"/>
        <v>0.0006944444444444445</v>
      </c>
      <c r="O41" s="88">
        <v>1</v>
      </c>
      <c r="P41" s="88">
        <f t="shared" si="3"/>
        <v>0.00034722222222222224</v>
      </c>
      <c r="Q41" s="348">
        <v>2</v>
      </c>
      <c r="R41" s="29">
        <f t="shared" si="4"/>
        <v>0.0006944444444444445</v>
      </c>
      <c r="S41" s="350">
        <f t="shared" si="5"/>
        <v>6</v>
      </c>
      <c r="T41" s="29">
        <f t="shared" si="6"/>
        <v>0.0020833333333333333</v>
      </c>
      <c r="U41" s="29">
        <f t="shared" si="7"/>
        <v>0.01631365740740741</v>
      </c>
      <c r="V41" s="29">
        <f t="shared" si="8"/>
        <v>0.01839699074074074</v>
      </c>
      <c r="W41" s="89">
        <f t="shared" si="9"/>
        <v>0.0015046296296296266</v>
      </c>
      <c r="X41" s="348">
        <v>2</v>
      </c>
      <c r="Y41" s="348">
        <v>124</v>
      </c>
      <c r="Z41" s="119"/>
    </row>
    <row r="42" spans="1:26" ht="39" customHeight="1">
      <c r="A42" s="26">
        <v>12</v>
      </c>
      <c r="B42" s="39">
        <v>48</v>
      </c>
      <c r="C42" s="39">
        <v>48</v>
      </c>
      <c r="D42" s="86">
        <f t="shared" si="0"/>
        <v>0.016666666666666666</v>
      </c>
      <c r="E42" s="29">
        <v>0.03305324074074074</v>
      </c>
      <c r="F42" s="29"/>
      <c r="G42" s="335" t="s">
        <v>480</v>
      </c>
      <c r="H42" s="93">
        <v>2000</v>
      </c>
      <c r="I42" s="9">
        <v>1</v>
      </c>
      <c r="J42" s="95" t="s">
        <v>481</v>
      </c>
      <c r="K42" s="39">
        <v>2</v>
      </c>
      <c r="L42" s="29">
        <f t="shared" si="1"/>
        <v>0.0006944444444444445</v>
      </c>
      <c r="M42" s="39">
        <v>1</v>
      </c>
      <c r="N42" s="29">
        <f t="shared" si="2"/>
        <v>0.00034722222222222224</v>
      </c>
      <c r="O42" s="88">
        <v>3</v>
      </c>
      <c r="P42" s="88">
        <f t="shared" si="3"/>
        <v>0.0010416666666666667</v>
      </c>
      <c r="Q42" s="348">
        <v>0</v>
      </c>
      <c r="R42" s="29">
        <f t="shared" si="4"/>
        <v>0</v>
      </c>
      <c r="S42" s="350">
        <f t="shared" si="5"/>
        <v>6</v>
      </c>
      <c r="T42" s="29">
        <f t="shared" si="6"/>
        <v>0.0020833333333333333</v>
      </c>
      <c r="U42" s="29">
        <f t="shared" si="7"/>
        <v>0.01638657407407407</v>
      </c>
      <c r="V42" s="29">
        <f t="shared" si="8"/>
        <v>0.018469907407407404</v>
      </c>
      <c r="W42" s="89">
        <f t="shared" si="9"/>
        <v>0.0015775462962962887</v>
      </c>
      <c r="X42" s="348">
        <v>2</v>
      </c>
      <c r="Y42" s="348">
        <v>122</v>
      </c>
      <c r="Z42" s="119"/>
    </row>
    <row r="43" spans="1:26" ht="39" customHeight="1">
      <c r="A43" s="26">
        <v>13</v>
      </c>
      <c r="B43" s="39">
        <v>33</v>
      </c>
      <c r="C43" s="39">
        <v>33</v>
      </c>
      <c r="D43" s="86">
        <f t="shared" si="0"/>
        <v>0.011458333333333334</v>
      </c>
      <c r="E43" s="29">
        <v>0.02822222222222222</v>
      </c>
      <c r="F43" s="29"/>
      <c r="G43" s="11" t="s">
        <v>260</v>
      </c>
      <c r="H43" s="93">
        <v>2000</v>
      </c>
      <c r="I43" s="9">
        <v>1</v>
      </c>
      <c r="J43" s="95" t="s">
        <v>559</v>
      </c>
      <c r="K43" s="39">
        <v>1</v>
      </c>
      <c r="L43" s="29">
        <f t="shared" si="1"/>
        <v>0.00034722222222222224</v>
      </c>
      <c r="M43" s="39">
        <v>0</v>
      </c>
      <c r="N43" s="29">
        <f t="shared" si="2"/>
        <v>0</v>
      </c>
      <c r="O43" s="88">
        <v>2</v>
      </c>
      <c r="P43" s="88">
        <f t="shared" si="3"/>
        <v>0.0006944444444444445</v>
      </c>
      <c r="Q43" s="348">
        <v>2</v>
      </c>
      <c r="R43" s="29">
        <f t="shared" si="4"/>
        <v>0.0006944444444444445</v>
      </c>
      <c r="S43" s="350">
        <f t="shared" si="5"/>
        <v>5</v>
      </c>
      <c r="T43" s="29">
        <f t="shared" si="6"/>
        <v>0.001736111111111111</v>
      </c>
      <c r="U43" s="29">
        <f t="shared" si="7"/>
        <v>0.016763888888888887</v>
      </c>
      <c r="V43" s="29">
        <f t="shared" si="8"/>
        <v>0.0185</v>
      </c>
      <c r="W43" s="89">
        <f t="shared" si="9"/>
        <v>0.0016076388888888841</v>
      </c>
      <c r="X43" s="348">
        <v>2</v>
      </c>
      <c r="Y43" s="348">
        <v>120</v>
      </c>
      <c r="Z43" s="119"/>
    </row>
    <row r="44" spans="1:26" ht="39" customHeight="1">
      <c r="A44" s="26">
        <v>14</v>
      </c>
      <c r="B44" s="39">
        <v>12</v>
      </c>
      <c r="C44" s="39">
        <v>12</v>
      </c>
      <c r="D44" s="86">
        <f t="shared" si="0"/>
        <v>0.004166666666666667</v>
      </c>
      <c r="E44" s="29">
        <v>0.020784722222222222</v>
      </c>
      <c r="F44" s="29"/>
      <c r="G44" s="11" t="s">
        <v>422</v>
      </c>
      <c r="H44" s="93">
        <v>2001</v>
      </c>
      <c r="I44" s="9">
        <v>1</v>
      </c>
      <c r="J44" s="95" t="s">
        <v>424</v>
      </c>
      <c r="K44" s="39">
        <v>1</v>
      </c>
      <c r="L44" s="29">
        <f t="shared" si="1"/>
        <v>0.00034722222222222224</v>
      </c>
      <c r="M44" s="39">
        <v>1</v>
      </c>
      <c r="N44" s="29">
        <f t="shared" si="2"/>
        <v>0.00034722222222222224</v>
      </c>
      <c r="O44" s="88">
        <v>2</v>
      </c>
      <c r="P44" s="88">
        <f t="shared" si="3"/>
        <v>0.0006944444444444445</v>
      </c>
      <c r="Q44" s="348">
        <v>2</v>
      </c>
      <c r="R44" s="29">
        <f t="shared" si="4"/>
        <v>0.0006944444444444445</v>
      </c>
      <c r="S44" s="350">
        <f t="shared" si="5"/>
        <v>6</v>
      </c>
      <c r="T44" s="29">
        <f t="shared" si="6"/>
        <v>0.0020833333333333333</v>
      </c>
      <c r="U44" s="29">
        <f t="shared" si="7"/>
        <v>0.016618055555555556</v>
      </c>
      <c r="V44" s="29">
        <f t="shared" si="8"/>
        <v>0.01870138888888889</v>
      </c>
      <c r="W44" s="89">
        <f t="shared" si="9"/>
        <v>0.001809027777777774</v>
      </c>
      <c r="X44" s="348">
        <v>2</v>
      </c>
      <c r="Y44" s="348"/>
      <c r="Z44" s="119"/>
    </row>
    <row r="45" spans="1:26" ht="39" customHeight="1">
      <c r="A45" s="26">
        <v>15</v>
      </c>
      <c r="B45" s="39">
        <v>2</v>
      </c>
      <c r="C45" s="39">
        <v>2</v>
      </c>
      <c r="D45" s="86">
        <f t="shared" si="0"/>
        <v>0.0006944444444444445</v>
      </c>
      <c r="E45" s="29">
        <v>0.016291666666666666</v>
      </c>
      <c r="F45" s="29"/>
      <c r="G45" s="335" t="s">
        <v>475</v>
      </c>
      <c r="H45" s="94">
        <v>2001</v>
      </c>
      <c r="I45" s="334" t="s">
        <v>219</v>
      </c>
      <c r="J45" s="95" t="s">
        <v>476</v>
      </c>
      <c r="K45" s="39">
        <v>0</v>
      </c>
      <c r="L45" s="29">
        <f t="shared" si="1"/>
        <v>0</v>
      </c>
      <c r="M45" s="39">
        <v>3</v>
      </c>
      <c r="N45" s="29">
        <f t="shared" si="2"/>
        <v>0.0010416666666666667</v>
      </c>
      <c r="O45" s="88">
        <v>2</v>
      </c>
      <c r="P45" s="88">
        <f t="shared" si="3"/>
        <v>0.0006944444444444445</v>
      </c>
      <c r="Q45" s="348">
        <v>4</v>
      </c>
      <c r="R45" s="29">
        <f t="shared" si="4"/>
        <v>0.001388888888888889</v>
      </c>
      <c r="S45" s="350">
        <f t="shared" si="5"/>
        <v>9</v>
      </c>
      <c r="T45" s="29">
        <f t="shared" si="6"/>
        <v>0.003125</v>
      </c>
      <c r="U45" s="29">
        <f t="shared" si="7"/>
        <v>0.015597222222222222</v>
      </c>
      <c r="V45" s="29">
        <f t="shared" si="8"/>
        <v>0.018722222222222223</v>
      </c>
      <c r="W45" s="89">
        <f t="shared" si="9"/>
        <v>0.0018298611111111085</v>
      </c>
      <c r="X45" s="348">
        <v>2</v>
      </c>
      <c r="Y45" s="348">
        <v>118</v>
      </c>
      <c r="Z45" s="119"/>
    </row>
    <row r="46" spans="1:26" ht="39" customHeight="1">
      <c r="A46" s="26">
        <v>16</v>
      </c>
      <c r="B46" s="39">
        <v>43</v>
      </c>
      <c r="C46" s="39">
        <v>43</v>
      </c>
      <c r="D46" s="86">
        <f t="shared" si="0"/>
        <v>0.014930555555555556</v>
      </c>
      <c r="E46" s="29">
        <v>0.030658564814814816</v>
      </c>
      <c r="F46" s="29"/>
      <c r="G46" s="343" t="s">
        <v>467</v>
      </c>
      <c r="H46" s="9">
        <v>2000</v>
      </c>
      <c r="I46" s="9">
        <v>2</v>
      </c>
      <c r="J46" s="115" t="s">
        <v>563</v>
      </c>
      <c r="K46" s="39">
        <v>1</v>
      </c>
      <c r="L46" s="29">
        <f t="shared" si="1"/>
        <v>0.00034722222222222224</v>
      </c>
      <c r="M46" s="39">
        <v>4</v>
      </c>
      <c r="N46" s="29">
        <f t="shared" si="2"/>
        <v>0.001388888888888889</v>
      </c>
      <c r="O46" s="88">
        <v>2</v>
      </c>
      <c r="P46" s="88">
        <f t="shared" si="3"/>
        <v>0.0006944444444444445</v>
      </c>
      <c r="Q46" s="348">
        <v>2</v>
      </c>
      <c r="R46" s="29">
        <f t="shared" si="4"/>
        <v>0.0006944444444444445</v>
      </c>
      <c r="S46" s="350">
        <f t="shared" si="5"/>
        <v>9</v>
      </c>
      <c r="T46" s="29">
        <f t="shared" si="6"/>
        <v>0.003125</v>
      </c>
      <c r="U46" s="29">
        <f t="shared" si="7"/>
        <v>0.01572800925925926</v>
      </c>
      <c r="V46" s="29">
        <f t="shared" si="8"/>
        <v>0.01885300925925926</v>
      </c>
      <c r="W46" s="89">
        <f t="shared" si="9"/>
        <v>0.0019606481481481454</v>
      </c>
      <c r="X46" s="348">
        <v>2</v>
      </c>
      <c r="Y46" s="348">
        <v>116</v>
      </c>
      <c r="Z46" s="119"/>
    </row>
    <row r="47" spans="1:26" ht="39" customHeight="1">
      <c r="A47" s="26">
        <v>17</v>
      </c>
      <c r="B47" s="39">
        <v>56</v>
      </c>
      <c r="C47" s="39">
        <v>56</v>
      </c>
      <c r="D47" s="86">
        <f t="shared" si="0"/>
        <v>0.019444444444444445</v>
      </c>
      <c r="E47" s="29">
        <v>0.03656944444444444</v>
      </c>
      <c r="F47" s="29"/>
      <c r="G47" s="90" t="s">
        <v>490</v>
      </c>
      <c r="H47" s="94">
        <v>2002</v>
      </c>
      <c r="I47" s="334">
        <v>2</v>
      </c>
      <c r="J47" s="95" t="s">
        <v>491</v>
      </c>
      <c r="K47" s="39">
        <v>2</v>
      </c>
      <c r="L47" s="29">
        <f t="shared" si="1"/>
        <v>0.0006944444444444445</v>
      </c>
      <c r="M47" s="39">
        <v>0</v>
      </c>
      <c r="N47" s="29">
        <f t="shared" si="2"/>
        <v>0</v>
      </c>
      <c r="O47" s="88">
        <v>0</v>
      </c>
      <c r="P47" s="88">
        <f t="shared" si="3"/>
        <v>0</v>
      </c>
      <c r="Q47" s="348">
        <v>3</v>
      </c>
      <c r="R47" s="29">
        <f t="shared" si="4"/>
        <v>0.0010416666666666667</v>
      </c>
      <c r="S47" s="350">
        <f t="shared" si="5"/>
        <v>5</v>
      </c>
      <c r="T47" s="29">
        <f t="shared" si="6"/>
        <v>0.001736111111111111</v>
      </c>
      <c r="U47" s="29">
        <f t="shared" si="7"/>
        <v>0.017124999999999994</v>
      </c>
      <c r="V47" s="29">
        <f t="shared" si="8"/>
        <v>0.018861111111111106</v>
      </c>
      <c r="W47" s="89">
        <f t="shared" si="9"/>
        <v>0.0019687499999999913</v>
      </c>
      <c r="X47" s="348">
        <v>2</v>
      </c>
      <c r="Y47" s="348"/>
      <c r="Z47" s="119"/>
    </row>
    <row r="48" spans="1:26" ht="39" customHeight="1">
      <c r="A48" s="26">
        <v>18</v>
      </c>
      <c r="B48" s="39">
        <v>44</v>
      </c>
      <c r="C48" s="39">
        <v>44</v>
      </c>
      <c r="D48" s="86">
        <f t="shared" si="0"/>
        <v>0.015277777777777779</v>
      </c>
      <c r="E48" s="29">
        <v>0.03208912037037037</v>
      </c>
      <c r="F48" s="29"/>
      <c r="G48" s="11" t="s">
        <v>529</v>
      </c>
      <c r="H48" s="93">
        <v>2001</v>
      </c>
      <c r="I48" s="9">
        <v>2</v>
      </c>
      <c r="J48" s="95" t="s">
        <v>491</v>
      </c>
      <c r="K48" s="39">
        <v>1</v>
      </c>
      <c r="L48" s="29">
        <f t="shared" si="1"/>
        <v>0.00034722222222222224</v>
      </c>
      <c r="M48" s="39">
        <v>2</v>
      </c>
      <c r="N48" s="29">
        <f t="shared" si="2"/>
        <v>0.0006944444444444445</v>
      </c>
      <c r="O48" s="88">
        <v>1</v>
      </c>
      <c r="P48" s="88">
        <f t="shared" si="3"/>
        <v>0.00034722222222222224</v>
      </c>
      <c r="Q48" s="348">
        <v>2</v>
      </c>
      <c r="R48" s="29">
        <f t="shared" si="4"/>
        <v>0.0006944444444444445</v>
      </c>
      <c r="S48" s="350">
        <f t="shared" si="5"/>
        <v>6</v>
      </c>
      <c r="T48" s="29">
        <f t="shared" si="6"/>
        <v>0.0020833333333333333</v>
      </c>
      <c r="U48" s="29">
        <f t="shared" si="7"/>
        <v>0.016811342592592593</v>
      </c>
      <c r="V48" s="29">
        <f t="shared" si="8"/>
        <v>0.018894675925925926</v>
      </c>
      <c r="W48" s="89">
        <f t="shared" si="9"/>
        <v>0.002002314814814811</v>
      </c>
      <c r="X48" s="348">
        <v>2</v>
      </c>
      <c r="Y48" s="348"/>
      <c r="Z48" s="119"/>
    </row>
    <row r="49" spans="1:26" ht="39" customHeight="1">
      <c r="A49" s="109">
        <v>19</v>
      </c>
      <c r="B49" s="39">
        <v>35</v>
      </c>
      <c r="C49" s="39">
        <v>35</v>
      </c>
      <c r="D49" s="86">
        <f t="shared" si="0"/>
        <v>0.012152777777777778</v>
      </c>
      <c r="E49" s="29">
        <v>0.029409722222222223</v>
      </c>
      <c r="F49" s="29"/>
      <c r="G49" s="11" t="s">
        <v>389</v>
      </c>
      <c r="H49" s="93">
        <v>2000</v>
      </c>
      <c r="I49" s="9">
        <v>1</v>
      </c>
      <c r="J49" s="95" t="s">
        <v>388</v>
      </c>
      <c r="K49" s="39">
        <v>0</v>
      </c>
      <c r="L49" s="29">
        <f t="shared" si="1"/>
        <v>0</v>
      </c>
      <c r="M49" s="39">
        <v>4</v>
      </c>
      <c r="N49" s="29">
        <f t="shared" si="2"/>
        <v>0.001388888888888889</v>
      </c>
      <c r="O49" s="88">
        <v>0</v>
      </c>
      <c r="P49" s="88">
        <f t="shared" si="3"/>
        <v>0</v>
      </c>
      <c r="Q49" s="348">
        <v>1</v>
      </c>
      <c r="R49" s="29">
        <f t="shared" si="4"/>
        <v>0.00034722222222222224</v>
      </c>
      <c r="S49" s="350">
        <f t="shared" si="5"/>
        <v>5</v>
      </c>
      <c r="T49" s="29">
        <f t="shared" si="6"/>
        <v>0.0017361111111111112</v>
      </c>
      <c r="U49" s="29">
        <f t="shared" si="7"/>
        <v>0.017256944444444443</v>
      </c>
      <c r="V49" s="29">
        <f t="shared" si="8"/>
        <v>0.018993055555555555</v>
      </c>
      <c r="W49" s="89">
        <f t="shared" si="9"/>
        <v>0.0021006944444444398</v>
      </c>
      <c r="X49" s="348">
        <v>2</v>
      </c>
      <c r="Y49" s="348">
        <v>115</v>
      </c>
      <c r="Z49" s="119"/>
    </row>
    <row r="50" spans="1:26" s="12" customFormat="1" ht="39" customHeight="1">
      <c r="A50" s="109">
        <v>20</v>
      </c>
      <c r="B50" s="39">
        <v>32</v>
      </c>
      <c r="C50" s="39">
        <v>32</v>
      </c>
      <c r="D50" s="86">
        <f t="shared" si="0"/>
        <v>0.011111111111111112</v>
      </c>
      <c r="E50" s="29">
        <v>0.029127314814814814</v>
      </c>
      <c r="F50" s="29"/>
      <c r="G50" s="344" t="s">
        <v>274</v>
      </c>
      <c r="H50" s="9">
        <v>2000</v>
      </c>
      <c r="I50" s="9">
        <v>3</v>
      </c>
      <c r="J50" s="347" t="s">
        <v>549</v>
      </c>
      <c r="K50" s="39">
        <v>0</v>
      </c>
      <c r="L50" s="29">
        <f t="shared" si="1"/>
        <v>0</v>
      </c>
      <c r="M50" s="39">
        <v>1</v>
      </c>
      <c r="N50" s="29">
        <f t="shared" si="2"/>
        <v>0.00034722222222222224</v>
      </c>
      <c r="O50" s="88">
        <v>1</v>
      </c>
      <c r="P50" s="88">
        <f t="shared" si="3"/>
        <v>0.00034722222222222224</v>
      </c>
      <c r="Q50" s="348">
        <v>1</v>
      </c>
      <c r="R50" s="29">
        <f t="shared" si="4"/>
        <v>0.00034722222222222224</v>
      </c>
      <c r="S50" s="350">
        <f t="shared" si="5"/>
        <v>3</v>
      </c>
      <c r="T50" s="29">
        <f t="shared" si="6"/>
        <v>0.0010416666666666667</v>
      </c>
      <c r="U50" s="29">
        <f t="shared" si="7"/>
        <v>0.0180162037037037</v>
      </c>
      <c r="V50" s="29">
        <f t="shared" si="8"/>
        <v>0.019057870370370367</v>
      </c>
      <c r="W50" s="89">
        <f t="shared" si="9"/>
        <v>0.0021655092592592524</v>
      </c>
      <c r="X50" s="348">
        <v>2</v>
      </c>
      <c r="Y50" s="351">
        <v>114</v>
      </c>
      <c r="Z50" s="119"/>
    </row>
    <row r="51" spans="1:26" s="14" customFormat="1" ht="39" customHeight="1">
      <c r="A51" s="26">
        <v>21</v>
      </c>
      <c r="B51" s="39">
        <v>3</v>
      </c>
      <c r="C51" s="39">
        <v>3</v>
      </c>
      <c r="D51" s="86">
        <f t="shared" si="0"/>
        <v>0.0010416666666666667</v>
      </c>
      <c r="E51" s="29">
        <v>0.01670486111111111</v>
      </c>
      <c r="F51" s="29"/>
      <c r="G51" s="335" t="s">
        <v>180</v>
      </c>
      <c r="H51" s="94">
        <v>2001</v>
      </c>
      <c r="I51" s="334">
        <v>1</v>
      </c>
      <c r="J51" s="95" t="s">
        <v>553</v>
      </c>
      <c r="K51" s="39">
        <v>3</v>
      </c>
      <c r="L51" s="29">
        <f t="shared" si="1"/>
        <v>0.0010416666666666667</v>
      </c>
      <c r="M51" s="39">
        <v>2</v>
      </c>
      <c r="N51" s="29">
        <f t="shared" si="2"/>
        <v>0.0006944444444444445</v>
      </c>
      <c r="O51" s="88">
        <v>4</v>
      </c>
      <c r="P51" s="88">
        <f t="shared" si="3"/>
        <v>0.001388888888888889</v>
      </c>
      <c r="Q51" s="348">
        <v>1</v>
      </c>
      <c r="R51" s="29">
        <f t="shared" si="4"/>
        <v>0.00034722222222222224</v>
      </c>
      <c r="S51" s="350">
        <f t="shared" si="5"/>
        <v>10</v>
      </c>
      <c r="T51" s="29">
        <f t="shared" si="6"/>
        <v>0.0034722222222222225</v>
      </c>
      <c r="U51" s="29">
        <f t="shared" si="7"/>
        <v>0.015663194444444445</v>
      </c>
      <c r="V51" s="29">
        <f t="shared" si="8"/>
        <v>0.01913541666666667</v>
      </c>
      <c r="W51" s="89">
        <f t="shared" si="9"/>
        <v>0.0022430555555555537</v>
      </c>
      <c r="X51" s="348">
        <v>2</v>
      </c>
      <c r="Y51" s="348"/>
      <c r="Z51" s="119"/>
    </row>
    <row r="52" spans="1:26" s="14" customFormat="1" ht="39" customHeight="1">
      <c r="A52" s="26">
        <v>22</v>
      </c>
      <c r="B52" s="39" t="s">
        <v>540</v>
      </c>
      <c r="C52" s="39">
        <v>58</v>
      </c>
      <c r="D52" s="86">
        <f t="shared" si="0"/>
        <v>0.02013888888888889</v>
      </c>
      <c r="E52" s="29">
        <v>0.03622685185185185</v>
      </c>
      <c r="F52" s="29"/>
      <c r="G52" s="335" t="s">
        <v>482</v>
      </c>
      <c r="H52" s="93">
        <v>2000</v>
      </c>
      <c r="I52" s="9">
        <v>2</v>
      </c>
      <c r="J52" s="95" t="s">
        <v>481</v>
      </c>
      <c r="K52" s="39">
        <v>2</v>
      </c>
      <c r="L52" s="29">
        <f t="shared" si="1"/>
        <v>0.0006944444444444445</v>
      </c>
      <c r="M52" s="39">
        <v>3</v>
      </c>
      <c r="N52" s="29">
        <f t="shared" si="2"/>
        <v>0.0010416666666666667</v>
      </c>
      <c r="O52" s="88">
        <v>1</v>
      </c>
      <c r="P52" s="88">
        <f t="shared" si="3"/>
        <v>0.00034722222222222224</v>
      </c>
      <c r="Q52" s="348">
        <v>3</v>
      </c>
      <c r="R52" s="29">
        <f t="shared" si="4"/>
        <v>0.0010416666666666667</v>
      </c>
      <c r="S52" s="350">
        <f t="shared" si="5"/>
        <v>9</v>
      </c>
      <c r="T52" s="29">
        <f t="shared" si="6"/>
        <v>0.003125</v>
      </c>
      <c r="U52" s="29">
        <f t="shared" si="7"/>
        <v>0.01608796296296296</v>
      </c>
      <c r="V52" s="29">
        <f t="shared" si="8"/>
        <v>0.01921296296296296</v>
      </c>
      <c r="W52" s="89">
        <f t="shared" si="9"/>
        <v>0.0023206018518518445</v>
      </c>
      <c r="X52" s="348">
        <v>2</v>
      </c>
      <c r="Y52" s="348" t="s">
        <v>33</v>
      </c>
      <c r="Z52" s="119"/>
    </row>
    <row r="53" spans="1:26" s="14" customFormat="1" ht="39" customHeight="1">
      <c r="A53" s="26">
        <v>23</v>
      </c>
      <c r="B53" s="39">
        <v>49</v>
      </c>
      <c r="C53" s="39">
        <v>49</v>
      </c>
      <c r="D53" s="86">
        <f t="shared" si="0"/>
        <v>0.01701388888888889</v>
      </c>
      <c r="E53" s="29">
        <v>0.032858796296296296</v>
      </c>
      <c r="F53" s="29"/>
      <c r="G53" s="11" t="s">
        <v>391</v>
      </c>
      <c r="H53" s="93">
        <v>2000</v>
      </c>
      <c r="I53" s="9">
        <v>1</v>
      </c>
      <c r="J53" s="95" t="s">
        <v>388</v>
      </c>
      <c r="K53" s="39">
        <v>2</v>
      </c>
      <c r="L53" s="29">
        <f t="shared" si="1"/>
        <v>0.0006944444444444445</v>
      </c>
      <c r="M53" s="39">
        <v>5</v>
      </c>
      <c r="N53" s="29">
        <f t="shared" si="2"/>
        <v>0.0017361111111111112</v>
      </c>
      <c r="O53" s="88">
        <v>0</v>
      </c>
      <c r="P53" s="88">
        <f t="shared" si="3"/>
        <v>0</v>
      </c>
      <c r="Q53" s="348">
        <v>3</v>
      </c>
      <c r="R53" s="29">
        <f t="shared" si="4"/>
        <v>0.0010416666666666667</v>
      </c>
      <c r="S53" s="350">
        <f t="shared" si="5"/>
        <v>10</v>
      </c>
      <c r="T53" s="29">
        <f t="shared" si="6"/>
        <v>0.003472222222222222</v>
      </c>
      <c r="U53" s="29">
        <f t="shared" si="7"/>
        <v>0.015844907407407405</v>
      </c>
      <c r="V53" s="29">
        <f t="shared" si="8"/>
        <v>0.01931712962962963</v>
      </c>
      <c r="W53" s="89">
        <f t="shared" si="9"/>
        <v>0.0024247685185185136</v>
      </c>
      <c r="X53" s="348">
        <v>3</v>
      </c>
      <c r="Y53" s="348">
        <v>113</v>
      </c>
      <c r="Z53" s="119"/>
    </row>
    <row r="54" spans="1:26" s="14" customFormat="1" ht="39" customHeight="1">
      <c r="A54" s="26">
        <v>24</v>
      </c>
      <c r="B54" s="39">
        <v>42</v>
      </c>
      <c r="C54" s="39">
        <v>42</v>
      </c>
      <c r="D54" s="86">
        <f t="shared" si="0"/>
        <v>0.014583333333333334</v>
      </c>
      <c r="E54" s="29">
        <v>0.031136574074074077</v>
      </c>
      <c r="F54" s="29"/>
      <c r="G54" s="335" t="s">
        <v>479</v>
      </c>
      <c r="H54" s="93">
        <v>2000</v>
      </c>
      <c r="I54" s="9">
        <v>1</v>
      </c>
      <c r="J54" s="95" t="s">
        <v>478</v>
      </c>
      <c r="K54" s="39">
        <v>3</v>
      </c>
      <c r="L54" s="29">
        <f t="shared" si="1"/>
        <v>0.0010416666666666667</v>
      </c>
      <c r="M54" s="39">
        <v>2</v>
      </c>
      <c r="N54" s="29">
        <f t="shared" si="2"/>
        <v>0.0006944444444444445</v>
      </c>
      <c r="O54" s="88">
        <v>3</v>
      </c>
      <c r="P54" s="88">
        <f t="shared" si="3"/>
        <v>0.0010416666666666667</v>
      </c>
      <c r="Q54" s="348">
        <v>0</v>
      </c>
      <c r="R54" s="29">
        <f t="shared" si="4"/>
        <v>0</v>
      </c>
      <c r="S54" s="350">
        <f t="shared" si="5"/>
        <v>8</v>
      </c>
      <c r="T54" s="29">
        <f t="shared" si="6"/>
        <v>0.0027777777777777775</v>
      </c>
      <c r="U54" s="29">
        <f t="shared" si="7"/>
        <v>0.016553240740740743</v>
      </c>
      <c r="V54" s="29">
        <f t="shared" si="8"/>
        <v>0.01933101851851852</v>
      </c>
      <c r="W54" s="89">
        <f t="shared" si="9"/>
        <v>0.0024386574074074067</v>
      </c>
      <c r="X54" s="348">
        <v>3</v>
      </c>
      <c r="Y54" s="348">
        <v>112</v>
      </c>
      <c r="Z54" s="119"/>
    </row>
    <row r="55" spans="1:256" s="15" customFormat="1" ht="39" customHeight="1">
      <c r="A55" s="26">
        <v>25</v>
      </c>
      <c r="B55" s="39">
        <v>17</v>
      </c>
      <c r="C55" s="39">
        <v>17</v>
      </c>
      <c r="D55" s="86">
        <f t="shared" si="0"/>
        <v>0.005902777777777778</v>
      </c>
      <c r="E55" s="29">
        <v>0.02268287037037037</v>
      </c>
      <c r="F55" s="29"/>
      <c r="G55" s="11" t="s">
        <v>495</v>
      </c>
      <c r="H55" s="9">
        <v>2000</v>
      </c>
      <c r="I55" s="9">
        <v>1</v>
      </c>
      <c r="J55" s="115" t="s">
        <v>566</v>
      </c>
      <c r="K55" s="39">
        <v>0</v>
      </c>
      <c r="L55" s="29">
        <f t="shared" si="1"/>
        <v>0</v>
      </c>
      <c r="M55" s="39">
        <v>3</v>
      </c>
      <c r="N55" s="29">
        <f t="shared" si="2"/>
        <v>0.0010416666666666667</v>
      </c>
      <c r="O55" s="88">
        <v>2</v>
      </c>
      <c r="P55" s="88">
        <f t="shared" si="3"/>
        <v>0.0006944444444444445</v>
      </c>
      <c r="Q55" s="348">
        <v>3</v>
      </c>
      <c r="R55" s="29">
        <f t="shared" si="4"/>
        <v>0.0010416666666666667</v>
      </c>
      <c r="S55" s="350">
        <f t="shared" si="5"/>
        <v>8</v>
      </c>
      <c r="T55" s="29">
        <f t="shared" si="6"/>
        <v>0.0027777777777777775</v>
      </c>
      <c r="U55" s="29">
        <f t="shared" si="7"/>
        <v>0.016780092592592593</v>
      </c>
      <c r="V55" s="29">
        <f t="shared" si="8"/>
        <v>0.01955787037037037</v>
      </c>
      <c r="W55" s="89">
        <f t="shared" si="9"/>
        <v>0.0026655092592592564</v>
      </c>
      <c r="X55" s="348">
        <v>3</v>
      </c>
      <c r="Y55" s="348">
        <v>111</v>
      </c>
      <c r="Z55" s="119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16"/>
      <c r="CJ55" s="16"/>
      <c r="CK55" s="16"/>
      <c r="CL55" s="16"/>
      <c r="CM55" s="16"/>
      <c r="CN55" s="16"/>
      <c r="CO55" s="16"/>
      <c r="CP55" s="16"/>
      <c r="CQ55" s="16"/>
      <c r="CR55" s="16"/>
      <c r="CS55" s="16"/>
      <c r="CT55" s="16"/>
      <c r="CU55" s="16"/>
      <c r="CV55" s="16"/>
      <c r="CW55" s="16"/>
      <c r="CX55" s="16"/>
      <c r="CY55" s="16"/>
      <c r="CZ55" s="16"/>
      <c r="DA55" s="16"/>
      <c r="DB55" s="16"/>
      <c r="DC55" s="16"/>
      <c r="DD55" s="16"/>
      <c r="DE55" s="16"/>
      <c r="DF55" s="16"/>
      <c r="DG55" s="16"/>
      <c r="DH55" s="16"/>
      <c r="DI55" s="16"/>
      <c r="DJ55" s="16"/>
      <c r="DK55" s="16"/>
      <c r="DL55" s="16"/>
      <c r="DM55" s="16"/>
      <c r="DN55" s="16"/>
      <c r="DO55" s="16"/>
      <c r="DP55" s="16"/>
      <c r="DQ55" s="16"/>
      <c r="DR55" s="16"/>
      <c r="DS55" s="16"/>
      <c r="DT55" s="16"/>
      <c r="DU55" s="16"/>
      <c r="DV55" s="16"/>
      <c r="DW55" s="16"/>
      <c r="DX55" s="16"/>
      <c r="DY55" s="16"/>
      <c r="DZ55" s="16"/>
      <c r="EA55" s="16"/>
      <c r="EB55" s="16"/>
      <c r="EC55" s="16"/>
      <c r="ED55" s="16"/>
      <c r="EE55" s="16"/>
      <c r="EF55" s="16"/>
      <c r="EG55" s="16"/>
      <c r="EH55" s="16"/>
      <c r="EI55" s="16"/>
      <c r="EJ55" s="16"/>
      <c r="EK55" s="16"/>
      <c r="EL55" s="16"/>
      <c r="EM55" s="16"/>
      <c r="EN55" s="16"/>
      <c r="EO55" s="16"/>
      <c r="EP55" s="16"/>
      <c r="EQ55" s="16"/>
      <c r="ER55" s="16"/>
      <c r="ES55" s="16"/>
      <c r="ET55" s="16"/>
      <c r="EU55" s="16"/>
      <c r="EV55" s="16"/>
      <c r="EW55" s="16"/>
      <c r="EX55" s="16"/>
      <c r="EY55" s="16"/>
      <c r="EZ55" s="16"/>
      <c r="FA55" s="16"/>
      <c r="FB55" s="16"/>
      <c r="FC55" s="16"/>
      <c r="FD55" s="16"/>
      <c r="FE55" s="16"/>
      <c r="FF55" s="16"/>
      <c r="FG55" s="16"/>
      <c r="FH55" s="16"/>
      <c r="FI55" s="16"/>
      <c r="FJ55" s="16"/>
      <c r="FK55" s="16"/>
      <c r="FL55" s="16"/>
      <c r="FM55" s="16"/>
      <c r="FN55" s="16"/>
      <c r="FO55" s="16"/>
      <c r="FP55" s="16"/>
      <c r="FQ55" s="16"/>
      <c r="FR55" s="16"/>
      <c r="FS55" s="16"/>
      <c r="FT55" s="16"/>
      <c r="FU55" s="16"/>
      <c r="FV55" s="16"/>
      <c r="FW55" s="16"/>
      <c r="FX55" s="16"/>
      <c r="FY55" s="16"/>
      <c r="FZ55" s="16"/>
      <c r="GA55" s="16"/>
      <c r="GB55" s="16"/>
      <c r="GC55" s="16"/>
      <c r="GD55" s="16"/>
      <c r="GE55" s="16"/>
      <c r="GF55" s="16"/>
      <c r="GG55" s="16"/>
      <c r="GH55" s="16"/>
      <c r="GI55" s="16"/>
      <c r="GJ55" s="16"/>
      <c r="GK55" s="16"/>
      <c r="GL55" s="16"/>
      <c r="GM55" s="16"/>
      <c r="GN55" s="16"/>
      <c r="GO55" s="16"/>
      <c r="GP55" s="16"/>
      <c r="GQ55" s="16"/>
      <c r="GR55" s="16"/>
      <c r="GS55" s="16"/>
      <c r="GT55" s="16"/>
      <c r="GU55" s="16"/>
      <c r="GV55" s="16"/>
      <c r="GW55" s="16"/>
      <c r="GX55" s="16"/>
      <c r="GY55" s="16"/>
      <c r="GZ55" s="16"/>
      <c r="HA55" s="16"/>
      <c r="HB55" s="16"/>
      <c r="HC55" s="16"/>
      <c r="HD55" s="16"/>
      <c r="HE55" s="16"/>
      <c r="HF55" s="16"/>
      <c r="HG55" s="16"/>
      <c r="HH55" s="16"/>
      <c r="HI55" s="16"/>
      <c r="HJ55" s="16"/>
      <c r="HK55" s="16"/>
      <c r="HL55" s="16"/>
      <c r="HM55" s="16"/>
      <c r="HN55" s="16"/>
      <c r="HO55" s="16"/>
      <c r="HP55" s="16"/>
      <c r="HQ55" s="16"/>
      <c r="HR55" s="16"/>
      <c r="HS55" s="16"/>
      <c r="HT55" s="16"/>
      <c r="HU55" s="16"/>
      <c r="HV55" s="16"/>
      <c r="HW55" s="16"/>
      <c r="HX55" s="16"/>
      <c r="HY55" s="16"/>
      <c r="HZ55" s="16"/>
      <c r="IA55" s="16"/>
      <c r="IB55" s="16"/>
      <c r="IC55" s="16"/>
      <c r="ID55" s="16"/>
      <c r="IE55" s="16"/>
      <c r="IF55" s="16"/>
      <c r="IG55" s="16"/>
      <c r="IH55" s="16"/>
      <c r="II55" s="16"/>
      <c r="IJ55" s="16"/>
      <c r="IK55" s="16"/>
      <c r="IL55" s="16"/>
      <c r="IM55" s="16"/>
      <c r="IN55" s="16"/>
      <c r="IO55" s="16"/>
      <c r="IP55" s="16"/>
      <c r="IQ55" s="16"/>
      <c r="IR55" s="16"/>
      <c r="IS55" s="16"/>
      <c r="IT55" s="16"/>
      <c r="IU55" s="16"/>
      <c r="IV55" s="16"/>
    </row>
    <row r="56" spans="1:26" ht="39" customHeight="1">
      <c r="A56" s="26">
        <v>26</v>
      </c>
      <c r="B56" s="39">
        <v>1</v>
      </c>
      <c r="C56" s="39">
        <v>1</v>
      </c>
      <c r="D56" s="86">
        <f t="shared" si="0"/>
        <v>0.00034722222222222224</v>
      </c>
      <c r="E56" s="29">
        <v>0.01610763888888889</v>
      </c>
      <c r="F56" s="29"/>
      <c r="G56" s="344" t="s">
        <v>442</v>
      </c>
      <c r="H56" s="93">
        <v>2000</v>
      </c>
      <c r="I56" s="9">
        <v>2</v>
      </c>
      <c r="J56" s="115" t="s">
        <v>552</v>
      </c>
      <c r="K56" s="39">
        <v>3</v>
      </c>
      <c r="L56" s="29">
        <f t="shared" si="1"/>
        <v>0.0010416666666666667</v>
      </c>
      <c r="M56" s="39">
        <v>3</v>
      </c>
      <c r="N56" s="29">
        <f t="shared" si="2"/>
        <v>0.0010416666666666667</v>
      </c>
      <c r="O56" s="88">
        <v>3</v>
      </c>
      <c r="P56" s="88">
        <f t="shared" si="3"/>
        <v>0.0010416666666666667</v>
      </c>
      <c r="Q56" s="348">
        <v>2</v>
      </c>
      <c r="R56" s="29">
        <f t="shared" si="4"/>
        <v>0.0006944444444444445</v>
      </c>
      <c r="S56" s="350">
        <f t="shared" si="5"/>
        <v>11</v>
      </c>
      <c r="T56" s="29">
        <f t="shared" si="6"/>
        <v>0.0038194444444444448</v>
      </c>
      <c r="U56" s="29">
        <f t="shared" si="7"/>
        <v>0.01576041666666667</v>
      </c>
      <c r="V56" s="29">
        <f t="shared" si="8"/>
        <v>0.019579861111111114</v>
      </c>
      <c r="W56" s="89">
        <f t="shared" si="9"/>
        <v>0.002687499999999999</v>
      </c>
      <c r="X56" s="348">
        <v>3</v>
      </c>
      <c r="Y56" s="348">
        <v>110</v>
      </c>
      <c r="Z56" s="119"/>
    </row>
    <row r="57" spans="1:26" ht="39" customHeight="1">
      <c r="A57" s="26">
        <v>27</v>
      </c>
      <c r="B57" s="39">
        <v>29</v>
      </c>
      <c r="C57" s="39">
        <v>29</v>
      </c>
      <c r="D57" s="86">
        <f t="shared" si="0"/>
        <v>0.010069444444444445</v>
      </c>
      <c r="E57" s="29">
        <v>0.026974537037037036</v>
      </c>
      <c r="F57" s="29"/>
      <c r="G57" s="11" t="s">
        <v>416</v>
      </c>
      <c r="H57" s="93">
        <v>2000</v>
      </c>
      <c r="I57" s="9">
        <v>1</v>
      </c>
      <c r="J57" s="95" t="s">
        <v>414</v>
      </c>
      <c r="K57" s="39">
        <v>3</v>
      </c>
      <c r="L57" s="29">
        <f t="shared" si="1"/>
        <v>0.0010416666666666667</v>
      </c>
      <c r="M57" s="39">
        <v>1</v>
      </c>
      <c r="N57" s="29">
        <f t="shared" si="2"/>
        <v>0.00034722222222222224</v>
      </c>
      <c r="O57" s="88">
        <v>2</v>
      </c>
      <c r="P57" s="88">
        <f t="shared" si="3"/>
        <v>0.0006944444444444445</v>
      </c>
      <c r="Q57" s="348">
        <v>2</v>
      </c>
      <c r="R57" s="29">
        <f t="shared" si="4"/>
        <v>0.0006944444444444445</v>
      </c>
      <c r="S57" s="350">
        <f t="shared" si="5"/>
        <v>8</v>
      </c>
      <c r="T57" s="29">
        <f t="shared" si="6"/>
        <v>0.002777777777777778</v>
      </c>
      <c r="U57" s="29">
        <f t="shared" si="7"/>
        <v>0.01690509259259259</v>
      </c>
      <c r="V57" s="29">
        <f t="shared" si="8"/>
        <v>0.019682870370370368</v>
      </c>
      <c r="W57" s="89">
        <f t="shared" si="9"/>
        <v>0.002790509259259253</v>
      </c>
      <c r="X57" s="348">
        <v>3</v>
      </c>
      <c r="Y57" s="348">
        <v>109</v>
      </c>
      <c r="Z57" s="119"/>
    </row>
    <row r="58" spans="1:26" ht="39" customHeight="1">
      <c r="A58" s="26">
        <v>28</v>
      </c>
      <c r="B58" s="39">
        <v>11</v>
      </c>
      <c r="C58" s="39">
        <v>11</v>
      </c>
      <c r="D58" s="86">
        <f t="shared" si="0"/>
        <v>0.0038194444444444448</v>
      </c>
      <c r="E58" s="29">
        <v>0.01913310185185185</v>
      </c>
      <c r="F58" s="29"/>
      <c r="G58" s="11" t="s">
        <v>413</v>
      </c>
      <c r="H58" s="93">
        <v>2000</v>
      </c>
      <c r="I58" s="9">
        <v>1</v>
      </c>
      <c r="J58" s="95" t="s">
        <v>414</v>
      </c>
      <c r="K58" s="39">
        <v>2</v>
      </c>
      <c r="L58" s="29">
        <f t="shared" si="1"/>
        <v>0.0006944444444444445</v>
      </c>
      <c r="M58" s="39">
        <v>5</v>
      </c>
      <c r="N58" s="29">
        <f t="shared" si="2"/>
        <v>0.0017361111111111112</v>
      </c>
      <c r="O58" s="88">
        <v>4</v>
      </c>
      <c r="P58" s="88">
        <f t="shared" si="3"/>
        <v>0.001388888888888889</v>
      </c>
      <c r="Q58" s="348">
        <v>2</v>
      </c>
      <c r="R58" s="29">
        <f t="shared" si="4"/>
        <v>0.0006944444444444445</v>
      </c>
      <c r="S58" s="350">
        <f t="shared" si="5"/>
        <v>13</v>
      </c>
      <c r="T58" s="29">
        <f t="shared" si="6"/>
        <v>0.004513888888888889</v>
      </c>
      <c r="U58" s="29">
        <f t="shared" si="7"/>
        <v>0.015313657407407404</v>
      </c>
      <c r="V58" s="29">
        <f t="shared" si="8"/>
        <v>0.019827546296296295</v>
      </c>
      <c r="W58" s="89">
        <f t="shared" si="9"/>
        <v>0.0029351851851851796</v>
      </c>
      <c r="X58" s="348">
        <v>3</v>
      </c>
      <c r="Y58" s="348">
        <v>108</v>
      </c>
      <c r="Z58" s="119"/>
    </row>
    <row r="59" spans="1:26" ht="39" customHeight="1">
      <c r="A59" s="26">
        <v>29</v>
      </c>
      <c r="B59" s="39">
        <v>47</v>
      </c>
      <c r="C59" s="39">
        <v>47</v>
      </c>
      <c r="D59" s="86">
        <f t="shared" si="0"/>
        <v>0.016319444444444445</v>
      </c>
      <c r="E59" s="29">
        <v>0.034068287037037036</v>
      </c>
      <c r="F59" s="29"/>
      <c r="G59" s="335" t="s">
        <v>432</v>
      </c>
      <c r="H59" s="94">
        <v>2002</v>
      </c>
      <c r="I59" s="334">
        <v>2</v>
      </c>
      <c r="J59" s="95" t="s">
        <v>431</v>
      </c>
      <c r="K59" s="39">
        <v>4</v>
      </c>
      <c r="L59" s="29">
        <f t="shared" si="1"/>
        <v>0.001388888888888889</v>
      </c>
      <c r="M59" s="39">
        <v>1</v>
      </c>
      <c r="N59" s="29">
        <f t="shared" si="2"/>
        <v>0.00034722222222222224</v>
      </c>
      <c r="O59" s="88">
        <v>1</v>
      </c>
      <c r="P59" s="88">
        <f t="shared" si="3"/>
        <v>0.00034722222222222224</v>
      </c>
      <c r="Q59" s="348">
        <v>0</v>
      </c>
      <c r="R59" s="29">
        <f t="shared" si="4"/>
        <v>0</v>
      </c>
      <c r="S59" s="350">
        <f t="shared" si="5"/>
        <v>6</v>
      </c>
      <c r="T59" s="29">
        <f t="shared" si="6"/>
        <v>0.0020833333333333333</v>
      </c>
      <c r="U59" s="29">
        <f t="shared" si="7"/>
        <v>0.01774884259259259</v>
      </c>
      <c r="V59" s="29">
        <f t="shared" si="8"/>
        <v>0.019832175925925923</v>
      </c>
      <c r="W59" s="89">
        <f t="shared" si="9"/>
        <v>0.0029398148148148083</v>
      </c>
      <c r="X59" s="348">
        <v>3</v>
      </c>
      <c r="Y59" s="348"/>
      <c r="Z59" s="119"/>
    </row>
    <row r="60" spans="1:26" ht="39" customHeight="1">
      <c r="A60" s="26">
        <v>30</v>
      </c>
      <c r="B60" s="39">
        <v>55</v>
      </c>
      <c r="C60" s="39">
        <v>55</v>
      </c>
      <c r="D60" s="86">
        <f t="shared" si="0"/>
        <v>0.019097222222222224</v>
      </c>
      <c r="E60" s="29">
        <v>0.037327546296296296</v>
      </c>
      <c r="F60" s="29"/>
      <c r="G60" s="11" t="s">
        <v>493</v>
      </c>
      <c r="H60" s="9">
        <v>2000</v>
      </c>
      <c r="I60" s="9">
        <v>1</v>
      </c>
      <c r="J60" s="115" t="s">
        <v>565</v>
      </c>
      <c r="K60" s="39">
        <v>3</v>
      </c>
      <c r="L60" s="29">
        <f t="shared" si="1"/>
        <v>0.0010416666666666667</v>
      </c>
      <c r="M60" s="39">
        <v>1</v>
      </c>
      <c r="N60" s="29">
        <f t="shared" si="2"/>
        <v>0.00034722222222222224</v>
      </c>
      <c r="O60" s="88">
        <v>1</v>
      </c>
      <c r="P60" s="88">
        <f t="shared" si="3"/>
        <v>0.00034722222222222224</v>
      </c>
      <c r="Q60" s="348">
        <v>0</v>
      </c>
      <c r="R60" s="29">
        <f t="shared" si="4"/>
        <v>0</v>
      </c>
      <c r="S60" s="350">
        <f t="shared" si="5"/>
        <v>5</v>
      </c>
      <c r="T60" s="29">
        <f t="shared" si="6"/>
        <v>0.0017361111111111112</v>
      </c>
      <c r="U60" s="29">
        <f t="shared" si="7"/>
        <v>0.018230324074074072</v>
      </c>
      <c r="V60" s="29">
        <f t="shared" si="8"/>
        <v>0.019966435185185184</v>
      </c>
      <c r="W60" s="89">
        <f t="shared" si="9"/>
        <v>0.0030740740740740694</v>
      </c>
      <c r="X60" s="348">
        <v>3</v>
      </c>
      <c r="Y60" s="348">
        <v>107</v>
      </c>
      <c r="Z60" s="119"/>
    </row>
    <row r="61" spans="1:26" ht="39" customHeight="1">
      <c r="A61" s="26">
        <v>31</v>
      </c>
      <c r="B61" s="39">
        <v>9</v>
      </c>
      <c r="C61" s="39">
        <v>9</v>
      </c>
      <c r="D61" s="86">
        <f t="shared" si="0"/>
        <v>0.003125</v>
      </c>
      <c r="E61" s="29">
        <v>0.019952546296296295</v>
      </c>
      <c r="F61" s="29"/>
      <c r="G61" s="344" t="s">
        <v>387</v>
      </c>
      <c r="H61" s="93">
        <v>2000</v>
      </c>
      <c r="I61" s="9">
        <v>1</v>
      </c>
      <c r="J61" s="95" t="s">
        <v>388</v>
      </c>
      <c r="K61" s="39">
        <v>3</v>
      </c>
      <c r="L61" s="29">
        <f t="shared" si="1"/>
        <v>0.0010416666666666667</v>
      </c>
      <c r="M61" s="39">
        <v>3</v>
      </c>
      <c r="N61" s="29">
        <f t="shared" si="2"/>
        <v>0.0010416666666666667</v>
      </c>
      <c r="O61" s="88">
        <v>3</v>
      </c>
      <c r="P61" s="88">
        <f t="shared" si="3"/>
        <v>0.0010416666666666667</v>
      </c>
      <c r="Q61" s="348">
        <v>1</v>
      </c>
      <c r="R61" s="29">
        <f t="shared" si="4"/>
        <v>0.00034722222222222224</v>
      </c>
      <c r="S61" s="350">
        <f t="shared" si="5"/>
        <v>10</v>
      </c>
      <c r="T61" s="29">
        <f t="shared" si="6"/>
        <v>0.0034722222222222225</v>
      </c>
      <c r="U61" s="29">
        <f t="shared" si="7"/>
        <v>0.016827546296296295</v>
      </c>
      <c r="V61" s="29">
        <f t="shared" si="8"/>
        <v>0.02029976851851852</v>
      </c>
      <c r="W61" s="89">
        <f t="shared" si="9"/>
        <v>0.003407407407407404</v>
      </c>
      <c r="X61" s="348">
        <v>3</v>
      </c>
      <c r="Y61" s="348"/>
      <c r="Z61" s="119"/>
    </row>
    <row r="62" spans="1:26" ht="39" customHeight="1">
      <c r="A62" s="26">
        <v>32</v>
      </c>
      <c r="B62" s="39">
        <v>4</v>
      </c>
      <c r="C62" s="39">
        <v>4</v>
      </c>
      <c r="D62" s="86">
        <f t="shared" si="0"/>
        <v>0.001388888888888889</v>
      </c>
      <c r="E62" s="29">
        <v>0.018306712962962966</v>
      </c>
      <c r="F62" s="29"/>
      <c r="G62" s="11" t="s">
        <v>399</v>
      </c>
      <c r="H62" s="93">
        <v>2000</v>
      </c>
      <c r="I62" s="9" t="s">
        <v>398</v>
      </c>
      <c r="J62" s="97" t="s">
        <v>298</v>
      </c>
      <c r="K62" s="39">
        <v>3</v>
      </c>
      <c r="L62" s="29">
        <f t="shared" si="1"/>
        <v>0.0010416666666666667</v>
      </c>
      <c r="M62" s="39">
        <v>5</v>
      </c>
      <c r="N62" s="29">
        <f t="shared" si="2"/>
        <v>0.0017361111111111112</v>
      </c>
      <c r="O62" s="88">
        <v>1</v>
      </c>
      <c r="P62" s="88">
        <f t="shared" si="3"/>
        <v>0.00034722222222222224</v>
      </c>
      <c r="Q62" s="348">
        <v>1</v>
      </c>
      <c r="R62" s="29">
        <f t="shared" si="4"/>
        <v>0.00034722222222222224</v>
      </c>
      <c r="S62" s="350">
        <f t="shared" si="5"/>
        <v>10</v>
      </c>
      <c r="T62" s="29">
        <f t="shared" si="6"/>
        <v>0.0034722222222222225</v>
      </c>
      <c r="U62" s="29">
        <f t="shared" si="7"/>
        <v>0.016917824074074078</v>
      </c>
      <c r="V62" s="29">
        <f t="shared" si="8"/>
        <v>0.020390046296296302</v>
      </c>
      <c r="W62" s="89">
        <f t="shared" si="9"/>
        <v>0.003497685185185187</v>
      </c>
      <c r="X62" s="348">
        <v>3</v>
      </c>
      <c r="Y62" s="348">
        <v>106</v>
      </c>
      <c r="Z62" s="119"/>
    </row>
    <row r="63" spans="1:26" ht="39" customHeight="1">
      <c r="A63" s="26">
        <v>33</v>
      </c>
      <c r="B63" s="39">
        <v>16</v>
      </c>
      <c r="C63" s="39">
        <v>16</v>
      </c>
      <c r="D63" s="86">
        <f aca="true" t="shared" si="10" ref="D63:D89">$G$26+C63*$G$27</f>
        <v>0.005555555555555556</v>
      </c>
      <c r="E63" s="29">
        <v>0.02221875</v>
      </c>
      <c r="F63" s="29"/>
      <c r="G63" s="335" t="s">
        <v>477</v>
      </c>
      <c r="H63" s="94">
        <v>2000</v>
      </c>
      <c r="I63" s="334">
        <v>1</v>
      </c>
      <c r="J63" s="95" t="s">
        <v>478</v>
      </c>
      <c r="K63" s="39">
        <v>3</v>
      </c>
      <c r="L63" s="29">
        <f aca="true" t="shared" si="11" ref="L63:L89">K63*$G$28</f>
        <v>0.0010416666666666667</v>
      </c>
      <c r="M63" s="39">
        <v>3</v>
      </c>
      <c r="N63" s="29">
        <f aca="true" t="shared" si="12" ref="N63:N89">M63*$G$28</f>
        <v>0.0010416666666666667</v>
      </c>
      <c r="O63" s="88">
        <v>4</v>
      </c>
      <c r="P63" s="88">
        <f aca="true" t="shared" si="13" ref="P63:P89">O63*$G$28</f>
        <v>0.001388888888888889</v>
      </c>
      <c r="Q63" s="348">
        <v>1</v>
      </c>
      <c r="R63" s="29">
        <f aca="true" t="shared" si="14" ref="R63:R89">Q63*$G$28</f>
        <v>0.00034722222222222224</v>
      </c>
      <c r="S63" s="350">
        <f aca="true" t="shared" si="15" ref="S63:S89">K63+M63+O63+Q63</f>
        <v>11</v>
      </c>
      <c r="T63" s="29">
        <f aca="true" t="shared" si="16" ref="T63:T89">L63+N63+P63+R63</f>
        <v>0.0038194444444444443</v>
      </c>
      <c r="U63" s="29">
        <f aca="true" t="shared" si="17" ref="U63:U89">E63-D63-F63</f>
        <v>0.016663194444444442</v>
      </c>
      <c r="V63" s="29">
        <f aca="true" t="shared" si="18" ref="V63:V89">U63+T63</f>
        <v>0.020482638888888887</v>
      </c>
      <c r="W63" s="89">
        <f aca="true" t="shared" si="19" ref="W63:W89">V63-$V$31</f>
        <v>0.003590277777777772</v>
      </c>
      <c r="X63" s="348">
        <v>3</v>
      </c>
      <c r="Y63" s="348"/>
      <c r="Z63" s="119"/>
    </row>
    <row r="64" spans="1:26" ht="39" customHeight="1">
      <c r="A64" s="26">
        <v>34</v>
      </c>
      <c r="B64" s="39">
        <v>10</v>
      </c>
      <c r="C64" s="39">
        <v>10</v>
      </c>
      <c r="D64" s="86">
        <f t="shared" si="10"/>
        <v>0.0034722222222222225</v>
      </c>
      <c r="E64" s="29">
        <v>0.020620370370370372</v>
      </c>
      <c r="F64" s="29"/>
      <c r="G64" s="11" t="s">
        <v>374</v>
      </c>
      <c r="H64" s="93">
        <v>2002</v>
      </c>
      <c r="I64" s="9">
        <v>2</v>
      </c>
      <c r="J64" s="95" t="s">
        <v>556</v>
      </c>
      <c r="K64" s="39">
        <v>0</v>
      </c>
      <c r="L64" s="29">
        <f t="shared" si="11"/>
        <v>0</v>
      </c>
      <c r="M64" s="39">
        <v>3</v>
      </c>
      <c r="N64" s="29">
        <f t="shared" si="12"/>
        <v>0.0010416666666666667</v>
      </c>
      <c r="O64" s="88">
        <v>5</v>
      </c>
      <c r="P64" s="88">
        <f t="shared" si="13"/>
        <v>0.0017361111111111112</v>
      </c>
      <c r="Q64" s="348">
        <v>2</v>
      </c>
      <c r="R64" s="29">
        <f t="shared" si="14"/>
        <v>0.0006944444444444445</v>
      </c>
      <c r="S64" s="350">
        <f t="shared" si="15"/>
        <v>10</v>
      </c>
      <c r="T64" s="29">
        <f t="shared" si="16"/>
        <v>0.0034722222222222225</v>
      </c>
      <c r="U64" s="29">
        <f t="shared" si="17"/>
        <v>0.01714814814814815</v>
      </c>
      <c r="V64" s="29">
        <f t="shared" si="18"/>
        <v>0.020620370370370372</v>
      </c>
      <c r="W64" s="89">
        <f t="shared" si="19"/>
        <v>0.0037280092592592573</v>
      </c>
      <c r="X64" s="348">
        <v>3</v>
      </c>
      <c r="Y64" s="348"/>
      <c r="Z64" s="119"/>
    </row>
    <row r="65" spans="1:26" ht="39" customHeight="1">
      <c r="A65" s="26">
        <v>35</v>
      </c>
      <c r="B65" s="39">
        <v>15</v>
      </c>
      <c r="C65" s="39">
        <v>15</v>
      </c>
      <c r="D65" s="86">
        <f t="shared" si="10"/>
        <v>0.005208333333333334</v>
      </c>
      <c r="E65" s="29">
        <v>0.022449074074074076</v>
      </c>
      <c r="F65" s="29"/>
      <c r="G65" s="11" t="s">
        <v>408</v>
      </c>
      <c r="H65" s="93">
        <v>2000</v>
      </c>
      <c r="I65" s="9">
        <v>1</v>
      </c>
      <c r="J65" s="95" t="s">
        <v>534</v>
      </c>
      <c r="K65" s="39">
        <v>1</v>
      </c>
      <c r="L65" s="29">
        <f t="shared" si="11"/>
        <v>0.00034722222222222224</v>
      </c>
      <c r="M65" s="39">
        <v>4</v>
      </c>
      <c r="N65" s="29">
        <f t="shared" si="12"/>
        <v>0.001388888888888889</v>
      </c>
      <c r="O65" s="88">
        <v>2</v>
      </c>
      <c r="P65" s="88">
        <f t="shared" si="13"/>
        <v>0.0006944444444444445</v>
      </c>
      <c r="Q65" s="348">
        <v>3</v>
      </c>
      <c r="R65" s="29">
        <f t="shared" si="14"/>
        <v>0.0010416666666666667</v>
      </c>
      <c r="S65" s="350">
        <f t="shared" si="15"/>
        <v>10</v>
      </c>
      <c r="T65" s="29">
        <f t="shared" si="16"/>
        <v>0.003472222222222222</v>
      </c>
      <c r="U65" s="29">
        <f t="shared" si="17"/>
        <v>0.017240740740740744</v>
      </c>
      <c r="V65" s="29">
        <f t="shared" si="18"/>
        <v>0.020712962962962968</v>
      </c>
      <c r="W65" s="89">
        <f t="shared" si="19"/>
        <v>0.003820601851851853</v>
      </c>
      <c r="X65" s="348">
        <v>3</v>
      </c>
      <c r="Y65" s="348">
        <v>105</v>
      </c>
      <c r="Z65" s="119"/>
    </row>
    <row r="66" spans="1:26" ht="39" customHeight="1">
      <c r="A66" s="26">
        <v>36</v>
      </c>
      <c r="B66" s="39">
        <v>34</v>
      </c>
      <c r="C66" s="39">
        <v>34</v>
      </c>
      <c r="D66" s="86">
        <f t="shared" si="10"/>
        <v>0.011805555555555555</v>
      </c>
      <c r="E66" s="29">
        <v>0.03010069444444444</v>
      </c>
      <c r="F66" s="29"/>
      <c r="G66" s="11" t="s">
        <v>445</v>
      </c>
      <c r="H66" s="93">
        <v>2000</v>
      </c>
      <c r="I66" s="9">
        <v>2</v>
      </c>
      <c r="J66" s="115" t="s">
        <v>560</v>
      </c>
      <c r="K66" s="39">
        <v>3</v>
      </c>
      <c r="L66" s="29">
        <f t="shared" si="11"/>
        <v>0.0010416666666666667</v>
      </c>
      <c r="M66" s="39">
        <v>2</v>
      </c>
      <c r="N66" s="29">
        <f t="shared" si="12"/>
        <v>0.0006944444444444445</v>
      </c>
      <c r="O66" s="88">
        <v>2</v>
      </c>
      <c r="P66" s="88">
        <f t="shared" si="13"/>
        <v>0.0006944444444444445</v>
      </c>
      <c r="Q66" s="348">
        <v>0</v>
      </c>
      <c r="R66" s="29">
        <f t="shared" si="14"/>
        <v>0</v>
      </c>
      <c r="S66" s="350">
        <f t="shared" si="15"/>
        <v>7</v>
      </c>
      <c r="T66" s="29">
        <f t="shared" si="16"/>
        <v>0.0024305555555555556</v>
      </c>
      <c r="U66" s="29">
        <f t="shared" si="17"/>
        <v>0.018295138888888885</v>
      </c>
      <c r="V66" s="29">
        <f t="shared" si="18"/>
        <v>0.020725694444444442</v>
      </c>
      <c r="W66" s="89">
        <f t="shared" si="19"/>
        <v>0.0038333333333333275</v>
      </c>
      <c r="X66" s="348">
        <v>3</v>
      </c>
      <c r="Y66" s="348">
        <v>104</v>
      </c>
      <c r="Z66" s="119"/>
    </row>
    <row r="67" spans="1:26" ht="39" customHeight="1">
      <c r="A67" s="26">
        <v>37</v>
      </c>
      <c r="B67" s="39">
        <v>8</v>
      </c>
      <c r="C67" s="39">
        <v>8</v>
      </c>
      <c r="D67" s="86">
        <f t="shared" si="10"/>
        <v>0.002777777777777778</v>
      </c>
      <c r="E67" s="29">
        <v>0.02128009259259259</v>
      </c>
      <c r="F67" s="29"/>
      <c r="G67" s="343" t="s">
        <v>461</v>
      </c>
      <c r="H67" s="9">
        <v>2001</v>
      </c>
      <c r="I67" s="9">
        <v>1</v>
      </c>
      <c r="J67" s="115" t="s">
        <v>555</v>
      </c>
      <c r="K67" s="39">
        <v>2</v>
      </c>
      <c r="L67" s="29">
        <f t="shared" si="11"/>
        <v>0.0006944444444444445</v>
      </c>
      <c r="M67" s="39">
        <v>0</v>
      </c>
      <c r="N67" s="29">
        <f t="shared" si="12"/>
        <v>0</v>
      </c>
      <c r="O67" s="88">
        <v>3</v>
      </c>
      <c r="P67" s="88">
        <f t="shared" si="13"/>
        <v>0.0010416666666666667</v>
      </c>
      <c r="Q67" s="348">
        <v>2</v>
      </c>
      <c r="R67" s="29">
        <f t="shared" si="14"/>
        <v>0.0006944444444444445</v>
      </c>
      <c r="S67" s="350">
        <f t="shared" si="15"/>
        <v>7</v>
      </c>
      <c r="T67" s="29">
        <f t="shared" si="16"/>
        <v>0.0024305555555555556</v>
      </c>
      <c r="U67" s="29">
        <f t="shared" si="17"/>
        <v>0.01850231481481481</v>
      </c>
      <c r="V67" s="29">
        <f t="shared" si="18"/>
        <v>0.020932870370370366</v>
      </c>
      <c r="W67" s="89">
        <f t="shared" si="19"/>
        <v>0.004040509259259251</v>
      </c>
      <c r="X67" s="348">
        <v>3</v>
      </c>
      <c r="Y67" s="348">
        <v>103</v>
      </c>
      <c r="Z67" s="119"/>
    </row>
    <row r="68" spans="1:26" ht="39" customHeight="1">
      <c r="A68" s="26">
        <v>38</v>
      </c>
      <c r="B68" s="39">
        <v>46</v>
      </c>
      <c r="C68" s="39">
        <v>46</v>
      </c>
      <c r="D68" s="86">
        <f t="shared" si="10"/>
        <v>0.015972222222222224</v>
      </c>
      <c r="E68" s="29">
        <v>0.033100694444444446</v>
      </c>
      <c r="F68" s="29"/>
      <c r="G68" s="11" t="s">
        <v>397</v>
      </c>
      <c r="H68" s="93">
        <v>2000</v>
      </c>
      <c r="I68" s="9" t="s">
        <v>398</v>
      </c>
      <c r="J68" s="97" t="s">
        <v>298</v>
      </c>
      <c r="K68" s="39">
        <v>5</v>
      </c>
      <c r="L68" s="29">
        <f t="shared" si="11"/>
        <v>0.0017361111111111112</v>
      </c>
      <c r="M68" s="39">
        <v>1</v>
      </c>
      <c r="N68" s="29">
        <f t="shared" si="12"/>
        <v>0.00034722222222222224</v>
      </c>
      <c r="O68" s="88">
        <v>5</v>
      </c>
      <c r="P68" s="88">
        <f t="shared" si="13"/>
        <v>0.0017361111111111112</v>
      </c>
      <c r="Q68" s="348">
        <v>0</v>
      </c>
      <c r="R68" s="29">
        <f t="shared" si="14"/>
        <v>0</v>
      </c>
      <c r="S68" s="350">
        <f t="shared" si="15"/>
        <v>11</v>
      </c>
      <c r="T68" s="29">
        <f t="shared" si="16"/>
        <v>0.0038194444444444448</v>
      </c>
      <c r="U68" s="29">
        <f t="shared" si="17"/>
        <v>0.017128472222222222</v>
      </c>
      <c r="V68" s="29">
        <f t="shared" si="18"/>
        <v>0.020947916666666667</v>
      </c>
      <c r="W68" s="89">
        <f t="shared" si="19"/>
        <v>0.004055555555555552</v>
      </c>
      <c r="X68" s="348">
        <v>3</v>
      </c>
      <c r="Y68" s="348">
        <v>102</v>
      </c>
      <c r="Z68" s="119"/>
    </row>
    <row r="69" spans="1:26" ht="39" customHeight="1">
      <c r="A69" s="26">
        <v>39</v>
      </c>
      <c r="B69" s="39">
        <v>19</v>
      </c>
      <c r="C69" s="39">
        <v>19</v>
      </c>
      <c r="D69" s="86">
        <f t="shared" si="10"/>
        <v>0.006597222222222222</v>
      </c>
      <c r="E69" s="29">
        <v>0.02426041666666667</v>
      </c>
      <c r="F69" s="29"/>
      <c r="G69" s="344" t="s">
        <v>448</v>
      </c>
      <c r="H69" s="93">
        <v>2000</v>
      </c>
      <c r="I69" s="9">
        <v>2</v>
      </c>
      <c r="J69" s="115" t="s">
        <v>449</v>
      </c>
      <c r="K69" s="39">
        <v>1</v>
      </c>
      <c r="L69" s="29">
        <f t="shared" si="11"/>
        <v>0.00034722222222222224</v>
      </c>
      <c r="M69" s="39">
        <v>3</v>
      </c>
      <c r="N69" s="29">
        <f t="shared" si="12"/>
        <v>0.0010416666666666667</v>
      </c>
      <c r="O69" s="88">
        <v>5</v>
      </c>
      <c r="P69" s="88">
        <f t="shared" si="13"/>
        <v>0.0017361111111111112</v>
      </c>
      <c r="Q69" s="348">
        <v>1</v>
      </c>
      <c r="R69" s="29">
        <f t="shared" si="14"/>
        <v>0.00034722222222222224</v>
      </c>
      <c r="S69" s="350">
        <f t="shared" si="15"/>
        <v>10</v>
      </c>
      <c r="T69" s="29">
        <f t="shared" si="16"/>
        <v>0.0034722222222222225</v>
      </c>
      <c r="U69" s="29">
        <f t="shared" si="17"/>
        <v>0.017663194444444447</v>
      </c>
      <c r="V69" s="29">
        <f t="shared" si="18"/>
        <v>0.02113541666666667</v>
      </c>
      <c r="W69" s="89">
        <f t="shared" si="19"/>
        <v>0.0042430555555555555</v>
      </c>
      <c r="X69" s="348">
        <v>3</v>
      </c>
      <c r="Y69" s="348">
        <v>101</v>
      </c>
      <c r="Z69" s="119"/>
    </row>
    <row r="70" spans="1:26" ht="39" customHeight="1">
      <c r="A70" s="26">
        <v>40</v>
      </c>
      <c r="B70" s="39">
        <v>7</v>
      </c>
      <c r="C70" s="39">
        <v>7</v>
      </c>
      <c r="D70" s="86">
        <f t="shared" si="10"/>
        <v>0.0024305555555555556</v>
      </c>
      <c r="E70" s="29">
        <v>0.01945023148148148</v>
      </c>
      <c r="F70" s="29"/>
      <c r="G70" s="11" t="s">
        <v>275</v>
      </c>
      <c r="H70" s="9">
        <v>2000</v>
      </c>
      <c r="I70" s="9">
        <v>2</v>
      </c>
      <c r="J70" s="347" t="s">
        <v>550</v>
      </c>
      <c r="K70" s="39">
        <v>3</v>
      </c>
      <c r="L70" s="29">
        <f t="shared" si="11"/>
        <v>0.0010416666666666667</v>
      </c>
      <c r="M70" s="39">
        <v>2</v>
      </c>
      <c r="N70" s="29">
        <f t="shared" si="12"/>
        <v>0.0006944444444444445</v>
      </c>
      <c r="O70" s="88">
        <v>4</v>
      </c>
      <c r="P70" s="88">
        <f t="shared" si="13"/>
        <v>0.001388888888888889</v>
      </c>
      <c r="Q70" s="348">
        <v>3</v>
      </c>
      <c r="R70" s="29">
        <f t="shared" si="14"/>
        <v>0.0010416666666666667</v>
      </c>
      <c r="S70" s="350">
        <f t="shared" si="15"/>
        <v>12</v>
      </c>
      <c r="T70" s="29">
        <f t="shared" si="16"/>
        <v>0.004166666666666667</v>
      </c>
      <c r="U70" s="29">
        <f t="shared" si="17"/>
        <v>0.017019675925925924</v>
      </c>
      <c r="V70" s="29">
        <f t="shared" si="18"/>
        <v>0.02118634259259259</v>
      </c>
      <c r="W70" s="89">
        <f t="shared" si="19"/>
        <v>0.004293981481481475</v>
      </c>
      <c r="X70" s="348">
        <v>3</v>
      </c>
      <c r="Y70" s="348">
        <v>100</v>
      </c>
      <c r="Z70" s="119"/>
    </row>
    <row r="71" spans="1:26" ht="39" customHeight="1">
      <c r="A71" s="26">
        <v>41</v>
      </c>
      <c r="B71" s="39">
        <v>23</v>
      </c>
      <c r="C71" s="39">
        <v>23</v>
      </c>
      <c r="D71" s="86">
        <f t="shared" si="10"/>
        <v>0.007986111111111112</v>
      </c>
      <c r="E71" s="29">
        <v>0.025524305555555557</v>
      </c>
      <c r="F71" s="29"/>
      <c r="G71" s="11" t="s">
        <v>276</v>
      </c>
      <c r="H71" s="9">
        <v>2000</v>
      </c>
      <c r="I71" s="9">
        <v>2</v>
      </c>
      <c r="J71" s="347" t="s">
        <v>548</v>
      </c>
      <c r="K71" s="39">
        <v>3</v>
      </c>
      <c r="L71" s="29">
        <f t="shared" si="11"/>
        <v>0.0010416666666666667</v>
      </c>
      <c r="M71" s="39">
        <v>5</v>
      </c>
      <c r="N71" s="29">
        <f t="shared" si="12"/>
        <v>0.0017361111111111112</v>
      </c>
      <c r="O71" s="88">
        <v>1</v>
      </c>
      <c r="P71" s="88">
        <f t="shared" si="13"/>
        <v>0.00034722222222222224</v>
      </c>
      <c r="Q71" s="348">
        <v>2</v>
      </c>
      <c r="R71" s="29">
        <f t="shared" si="14"/>
        <v>0.0006944444444444445</v>
      </c>
      <c r="S71" s="350">
        <f t="shared" si="15"/>
        <v>11</v>
      </c>
      <c r="T71" s="29">
        <f t="shared" si="16"/>
        <v>0.0038194444444444448</v>
      </c>
      <c r="U71" s="29">
        <f t="shared" si="17"/>
        <v>0.017538194444444447</v>
      </c>
      <c r="V71" s="29">
        <f t="shared" si="18"/>
        <v>0.02135763888888889</v>
      </c>
      <c r="W71" s="89">
        <f t="shared" si="19"/>
        <v>0.004465277777777776</v>
      </c>
      <c r="X71" s="348">
        <v>3</v>
      </c>
      <c r="Y71" s="348">
        <v>99</v>
      </c>
      <c r="Z71" s="119"/>
    </row>
    <row r="72" spans="1:26" ht="39" customHeight="1">
      <c r="A72" s="26">
        <v>42</v>
      </c>
      <c r="B72" s="39">
        <v>30</v>
      </c>
      <c r="C72" s="39">
        <v>30</v>
      </c>
      <c r="D72" s="86">
        <f t="shared" si="10"/>
        <v>0.010416666666666668</v>
      </c>
      <c r="E72" s="29">
        <v>0.02763078703703704</v>
      </c>
      <c r="F72" s="29"/>
      <c r="G72" s="344" t="s">
        <v>400</v>
      </c>
      <c r="H72" s="93">
        <v>2000</v>
      </c>
      <c r="I72" s="9" t="s">
        <v>398</v>
      </c>
      <c r="J72" s="97" t="s">
        <v>298</v>
      </c>
      <c r="K72" s="39">
        <v>2</v>
      </c>
      <c r="L72" s="29">
        <f t="shared" si="11"/>
        <v>0.0006944444444444445</v>
      </c>
      <c r="M72" s="39">
        <v>4</v>
      </c>
      <c r="N72" s="29">
        <f t="shared" si="12"/>
        <v>0.001388888888888889</v>
      </c>
      <c r="O72" s="88">
        <v>3</v>
      </c>
      <c r="P72" s="88">
        <f t="shared" si="13"/>
        <v>0.0010416666666666667</v>
      </c>
      <c r="Q72" s="348">
        <v>3</v>
      </c>
      <c r="R72" s="29">
        <f t="shared" si="14"/>
        <v>0.0010416666666666667</v>
      </c>
      <c r="S72" s="350">
        <f t="shared" si="15"/>
        <v>12</v>
      </c>
      <c r="T72" s="29">
        <f t="shared" si="16"/>
        <v>0.004166666666666667</v>
      </c>
      <c r="U72" s="29">
        <f t="shared" si="17"/>
        <v>0.017214120370370373</v>
      </c>
      <c r="V72" s="29">
        <f t="shared" si="18"/>
        <v>0.02138078703703704</v>
      </c>
      <c r="W72" s="89">
        <f t="shared" si="19"/>
        <v>0.0044884259259259235</v>
      </c>
      <c r="X72" s="348">
        <v>3</v>
      </c>
      <c r="Y72" s="348">
        <v>98</v>
      </c>
      <c r="Z72" s="119"/>
    </row>
    <row r="73" spans="1:26" ht="39" customHeight="1">
      <c r="A73" s="26">
        <v>43</v>
      </c>
      <c r="B73" s="39">
        <v>40</v>
      </c>
      <c r="C73" s="39">
        <v>40</v>
      </c>
      <c r="D73" s="86">
        <f t="shared" si="10"/>
        <v>0.01388888888888889</v>
      </c>
      <c r="E73" s="29">
        <v>0.0331875</v>
      </c>
      <c r="F73" s="29"/>
      <c r="G73" s="344" t="s">
        <v>437</v>
      </c>
      <c r="H73" s="93">
        <v>2002</v>
      </c>
      <c r="I73" s="9">
        <v>2</v>
      </c>
      <c r="J73" s="95" t="s">
        <v>434</v>
      </c>
      <c r="K73" s="39">
        <v>0</v>
      </c>
      <c r="L73" s="29">
        <f t="shared" si="11"/>
        <v>0</v>
      </c>
      <c r="M73" s="39">
        <v>2</v>
      </c>
      <c r="N73" s="29">
        <f t="shared" si="12"/>
        <v>0.0006944444444444445</v>
      </c>
      <c r="O73" s="88">
        <v>1</v>
      </c>
      <c r="P73" s="88">
        <f t="shared" si="13"/>
        <v>0.00034722222222222224</v>
      </c>
      <c r="Q73" s="348">
        <v>4</v>
      </c>
      <c r="R73" s="29">
        <f t="shared" si="14"/>
        <v>0.001388888888888889</v>
      </c>
      <c r="S73" s="350">
        <f t="shared" si="15"/>
        <v>7</v>
      </c>
      <c r="T73" s="29">
        <f t="shared" si="16"/>
        <v>0.0024305555555555556</v>
      </c>
      <c r="U73" s="29">
        <f t="shared" si="17"/>
        <v>0.019298611111111114</v>
      </c>
      <c r="V73" s="29">
        <f t="shared" si="18"/>
        <v>0.021729166666666667</v>
      </c>
      <c r="W73" s="89">
        <f t="shared" si="19"/>
        <v>0.0048368055555555525</v>
      </c>
      <c r="X73" s="348">
        <v>3</v>
      </c>
      <c r="Y73" s="348">
        <v>97</v>
      </c>
      <c r="Z73" s="119"/>
    </row>
    <row r="74" spans="1:26" ht="39" customHeight="1">
      <c r="A74" s="26">
        <v>44</v>
      </c>
      <c r="B74" s="39">
        <v>25</v>
      </c>
      <c r="C74" s="39">
        <v>25</v>
      </c>
      <c r="D74" s="86">
        <f t="shared" si="10"/>
        <v>0.008680555555555556</v>
      </c>
      <c r="E74" s="29">
        <v>0.025278935185185186</v>
      </c>
      <c r="F74" s="29"/>
      <c r="G74" s="11" t="s">
        <v>396</v>
      </c>
      <c r="H74" s="93">
        <v>2000</v>
      </c>
      <c r="I74" s="9" t="s">
        <v>219</v>
      </c>
      <c r="J74" s="97" t="s">
        <v>298</v>
      </c>
      <c r="K74" s="39">
        <v>5</v>
      </c>
      <c r="L74" s="29">
        <f t="shared" si="11"/>
        <v>0.0017361111111111112</v>
      </c>
      <c r="M74" s="39">
        <v>2</v>
      </c>
      <c r="N74" s="29">
        <f t="shared" si="12"/>
        <v>0.0006944444444444445</v>
      </c>
      <c r="O74" s="88">
        <v>5</v>
      </c>
      <c r="P74" s="88">
        <f t="shared" si="13"/>
        <v>0.0017361111111111112</v>
      </c>
      <c r="Q74" s="348">
        <v>3</v>
      </c>
      <c r="R74" s="29">
        <f t="shared" si="14"/>
        <v>0.0010416666666666667</v>
      </c>
      <c r="S74" s="350">
        <f t="shared" si="15"/>
        <v>15</v>
      </c>
      <c r="T74" s="29">
        <f t="shared" si="16"/>
        <v>0.005208333333333333</v>
      </c>
      <c r="U74" s="29">
        <f t="shared" si="17"/>
        <v>0.01659837962962963</v>
      </c>
      <c r="V74" s="29">
        <f t="shared" si="18"/>
        <v>0.021806712962962962</v>
      </c>
      <c r="W74" s="89">
        <f t="shared" si="19"/>
        <v>0.004914351851851847</v>
      </c>
      <c r="X74" s="348">
        <v>3</v>
      </c>
      <c r="Y74" s="348"/>
      <c r="Z74" s="119"/>
    </row>
    <row r="75" spans="1:26" ht="39" customHeight="1">
      <c r="A75" s="26">
        <v>45</v>
      </c>
      <c r="B75" s="39">
        <v>54</v>
      </c>
      <c r="C75" s="39">
        <v>54</v>
      </c>
      <c r="D75" s="86">
        <f t="shared" si="10"/>
        <v>0.01875</v>
      </c>
      <c r="E75" s="29">
        <v>0.037524305555555554</v>
      </c>
      <c r="F75" s="29"/>
      <c r="G75" s="343" t="s">
        <v>468</v>
      </c>
      <c r="H75" s="9">
        <v>2000</v>
      </c>
      <c r="I75" s="9">
        <v>1</v>
      </c>
      <c r="J75" s="115" t="s">
        <v>466</v>
      </c>
      <c r="K75" s="39">
        <v>0</v>
      </c>
      <c r="L75" s="29">
        <f t="shared" si="11"/>
        <v>0</v>
      </c>
      <c r="M75" s="39">
        <v>3</v>
      </c>
      <c r="N75" s="29">
        <f t="shared" si="12"/>
        <v>0.0010416666666666667</v>
      </c>
      <c r="O75" s="88">
        <v>2</v>
      </c>
      <c r="P75" s="88">
        <f t="shared" si="13"/>
        <v>0.0006944444444444445</v>
      </c>
      <c r="Q75" s="348">
        <v>5</v>
      </c>
      <c r="R75" s="29">
        <f t="shared" si="14"/>
        <v>0.0017361111111111112</v>
      </c>
      <c r="S75" s="350">
        <f t="shared" si="15"/>
        <v>10</v>
      </c>
      <c r="T75" s="29">
        <f t="shared" si="16"/>
        <v>0.003472222222222222</v>
      </c>
      <c r="U75" s="29">
        <f t="shared" si="17"/>
        <v>0.018774305555555554</v>
      </c>
      <c r="V75" s="29">
        <f t="shared" si="18"/>
        <v>0.022246527777777775</v>
      </c>
      <c r="W75" s="89">
        <f t="shared" si="19"/>
        <v>0.00535416666666666</v>
      </c>
      <c r="X75" s="348" t="s">
        <v>219</v>
      </c>
      <c r="Y75" s="348"/>
      <c r="Z75" s="119"/>
    </row>
    <row r="76" spans="1:26" ht="39" customHeight="1">
      <c r="A76" s="91">
        <v>46</v>
      </c>
      <c r="B76" s="39">
        <v>51</v>
      </c>
      <c r="C76" s="39">
        <v>51</v>
      </c>
      <c r="D76" s="86">
        <f t="shared" si="10"/>
        <v>0.017708333333333333</v>
      </c>
      <c r="E76" s="29">
        <v>0.036055555555555556</v>
      </c>
      <c r="F76" s="29"/>
      <c r="G76" s="11" t="s">
        <v>446</v>
      </c>
      <c r="H76" s="93">
        <v>2001</v>
      </c>
      <c r="I76" s="9">
        <v>2</v>
      </c>
      <c r="J76" s="115" t="s">
        <v>447</v>
      </c>
      <c r="K76" s="39">
        <v>3</v>
      </c>
      <c r="L76" s="29">
        <f t="shared" si="11"/>
        <v>0.0010416666666666667</v>
      </c>
      <c r="M76" s="39">
        <v>4</v>
      </c>
      <c r="N76" s="29">
        <f t="shared" si="12"/>
        <v>0.001388888888888889</v>
      </c>
      <c r="O76" s="88">
        <v>3</v>
      </c>
      <c r="P76" s="88">
        <f t="shared" si="13"/>
        <v>0.0010416666666666667</v>
      </c>
      <c r="Q76" s="348">
        <v>3</v>
      </c>
      <c r="R76" s="29">
        <f t="shared" si="14"/>
        <v>0.0010416666666666667</v>
      </c>
      <c r="S76" s="350">
        <f t="shared" si="15"/>
        <v>13</v>
      </c>
      <c r="T76" s="29">
        <f t="shared" si="16"/>
        <v>0.0045138888888888885</v>
      </c>
      <c r="U76" s="29">
        <f t="shared" si="17"/>
        <v>0.018347222222222223</v>
      </c>
      <c r="V76" s="29">
        <f t="shared" si="18"/>
        <v>0.02286111111111111</v>
      </c>
      <c r="W76" s="89">
        <f t="shared" si="19"/>
        <v>0.005968749999999995</v>
      </c>
      <c r="X76" s="348" t="s">
        <v>219</v>
      </c>
      <c r="Y76" s="348"/>
      <c r="Z76" s="119"/>
    </row>
    <row r="77" spans="1:26" ht="39" customHeight="1">
      <c r="A77" s="26">
        <v>47</v>
      </c>
      <c r="B77" s="39">
        <v>52</v>
      </c>
      <c r="C77" s="39">
        <v>52</v>
      </c>
      <c r="D77" s="86">
        <f t="shared" si="10"/>
        <v>0.018055555555555557</v>
      </c>
      <c r="E77" s="29">
        <v>0.03660069444444444</v>
      </c>
      <c r="F77" s="181"/>
      <c r="G77" s="344" t="s">
        <v>405</v>
      </c>
      <c r="H77" s="93">
        <v>2000</v>
      </c>
      <c r="I77" s="9">
        <v>1</v>
      </c>
      <c r="J77" s="95" t="s">
        <v>531</v>
      </c>
      <c r="K77" s="39">
        <v>1</v>
      </c>
      <c r="L77" s="29">
        <f t="shared" si="11"/>
        <v>0.00034722222222222224</v>
      </c>
      <c r="M77" s="39">
        <v>3</v>
      </c>
      <c r="N77" s="29">
        <f t="shared" si="12"/>
        <v>0.0010416666666666667</v>
      </c>
      <c r="O77" s="88">
        <v>5</v>
      </c>
      <c r="P77" s="88">
        <f t="shared" si="13"/>
        <v>0.0017361111111111112</v>
      </c>
      <c r="Q77" s="348">
        <v>4</v>
      </c>
      <c r="R77" s="29">
        <f t="shared" si="14"/>
        <v>0.001388888888888889</v>
      </c>
      <c r="S77" s="350">
        <f t="shared" si="15"/>
        <v>13</v>
      </c>
      <c r="T77" s="29">
        <f t="shared" si="16"/>
        <v>0.004513888888888889</v>
      </c>
      <c r="U77" s="29">
        <f t="shared" si="17"/>
        <v>0.018545138888888885</v>
      </c>
      <c r="V77" s="29">
        <f t="shared" si="18"/>
        <v>0.023059027777777776</v>
      </c>
      <c r="W77" s="89">
        <f t="shared" si="19"/>
        <v>0.006166666666666661</v>
      </c>
      <c r="X77" s="348" t="s">
        <v>219</v>
      </c>
      <c r="Y77" s="348">
        <v>96</v>
      </c>
      <c r="Z77" s="119"/>
    </row>
    <row r="78" spans="1:26" ht="39" customHeight="1">
      <c r="A78" s="26">
        <v>48</v>
      </c>
      <c r="B78" s="39">
        <v>36</v>
      </c>
      <c r="C78" s="39">
        <v>36</v>
      </c>
      <c r="D78" s="86">
        <f t="shared" si="10"/>
        <v>0.0125</v>
      </c>
      <c r="E78" s="29">
        <v>0.030443287037037036</v>
      </c>
      <c r="F78" s="29"/>
      <c r="G78" s="344" t="s">
        <v>415</v>
      </c>
      <c r="H78" s="93">
        <v>2001</v>
      </c>
      <c r="I78" s="9">
        <v>1</v>
      </c>
      <c r="J78" s="95" t="s">
        <v>414</v>
      </c>
      <c r="K78" s="39">
        <v>5</v>
      </c>
      <c r="L78" s="29">
        <f t="shared" si="11"/>
        <v>0.0017361111111111112</v>
      </c>
      <c r="M78" s="39">
        <v>4</v>
      </c>
      <c r="N78" s="29">
        <f t="shared" si="12"/>
        <v>0.001388888888888889</v>
      </c>
      <c r="O78" s="88">
        <v>3</v>
      </c>
      <c r="P78" s="88">
        <f t="shared" si="13"/>
        <v>0.0010416666666666667</v>
      </c>
      <c r="Q78" s="348">
        <v>3</v>
      </c>
      <c r="R78" s="29">
        <f t="shared" si="14"/>
        <v>0.0010416666666666667</v>
      </c>
      <c r="S78" s="350">
        <f t="shared" si="15"/>
        <v>15</v>
      </c>
      <c r="T78" s="29">
        <f t="shared" si="16"/>
        <v>0.005208333333333333</v>
      </c>
      <c r="U78" s="29">
        <f t="shared" si="17"/>
        <v>0.017943287037037035</v>
      </c>
      <c r="V78" s="29">
        <f t="shared" si="18"/>
        <v>0.023151620370370368</v>
      </c>
      <c r="W78" s="89">
        <f t="shared" si="19"/>
        <v>0.006259259259259253</v>
      </c>
      <c r="X78" s="348" t="s">
        <v>219</v>
      </c>
      <c r="Y78" s="348">
        <v>95</v>
      </c>
      <c r="Z78" s="119"/>
    </row>
    <row r="79" spans="1:26" ht="39" customHeight="1">
      <c r="A79" s="183">
        <v>49</v>
      </c>
      <c r="B79" s="183">
        <v>39</v>
      </c>
      <c r="C79" s="183">
        <v>39</v>
      </c>
      <c r="D79" s="86">
        <f t="shared" si="10"/>
        <v>0.013541666666666667</v>
      </c>
      <c r="E79" s="29">
        <v>0.03339930555555556</v>
      </c>
      <c r="F79" s="185"/>
      <c r="G79" s="343" t="s">
        <v>463</v>
      </c>
      <c r="H79" s="9">
        <v>2000</v>
      </c>
      <c r="I79" s="9">
        <v>2</v>
      </c>
      <c r="J79" s="115" t="s">
        <v>562</v>
      </c>
      <c r="K79" s="183">
        <v>3</v>
      </c>
      <c r="L79" s="29">
        <f t="shared" si="11"/>
        <v>0.0010416666666666667</v>
      </c>
      <c r="M79" s="183">
        <v>1</v>
      </c>
      <c r="N79" s="29">
        <f t="shared" si="12"/>
        <v>0.00034722222222222224</v>
      </c>
      <c r="O79" s="187">
        <v>4</v>
      </c>
      <c r="P79" s="88">
        <f t="shared" si="13"/>
        <v>0.001388888888888889</v>
      </c>
      <c r="Q79" s="349">
        <v>2</v>
      </c>
      <c r="R79" s="29">
        <f t="shared" si="14"/>
        <v>0.0006944444444444445</v>
      </c>
      <c r="S79" s="350">
        <f t="shared" si="15"/>
        <v>10</v>
      </c>
      <c r="T79" s="29">
        <f t="shared" si="16"/>
        <v>0.0034722222222222225</v>
      </c>
      <c r="U79" s="29">
        <f t="shared" si="17"/>
        <v>0.01985763888888889</v>
      </c>
      <c r="V79" s="29">
        <f t="shared" si="18"/>
        <v>0.023329861111111114</v>
      </c>
      <c r="W79" s="89">
        <f t="shared" si="19"/>
        <v>0.006437499999999999</v>
      </c>
      <c r="X79" s="349" t="s">
        <v>219</v>
      </c>
      <c r="Y79" s="349">
        <v>94</v>
      </c>
      <c r="Z79" s="119"/>
    </row>
    <row r="80" spans="1:26" ht="39" customHeight="1">
      <c r="A80" s="183">
        <v>50</v>
      </c>
      <c r="B80" s="183">
        <v>41</v>
      </c>
      <c r="C80" s="183">
        <v>41</v>
      </c>
      <c r="D80" s="86">
        <f t="shared" si="10"/>
        <v>0.01423611111111111</v>
      </c>
      <c r="E80" s="29">
        <v>0.031364583333333335</v>
      </c>
      <c r="F80" s="185"/>
      <c r="G80" s="11" t="s">
        <v>407</v>
      </c>
      <c r="H80" s="93">
        <v>2000</v>
      </c>
      <c r="I80" s="9">
        <v>1</v>
      </c>
      <c r="J80" s="95" t="s">
        <v>535</v>
      </c>
      <c r="K80" s="183">
        <v>5</v>
      </c>
      <c r="L80" s="29">
        <f t="shared" si="11"/>
        <v>0.0017361111111111112</v>
      </c>
      <c r="M80" s="183">
        <v>3</v>
      </c>
      <c r="N80" s="29">
        <f t="shared" si="12"/>
        <v>0.0010416666666666667</v>
      </c>
      <c r="O80" s="187">
        <v>5</v>
      </c>
      <c r="P80" s="88">
        <f t="shared" si="13"/>
        <v>0.0017361111111111112</v>
      </c>
      <c r="Q80" s="349">
        <v>5</v>
      </c>
      <c r="R80" s="29">
        <f t="shared" si="14"/>
        <v>0.0017361111111111112</v>
      </c>
      <c r="S80" s="350">
        <f t="shared" si="15"/>
        <v>18</v>
      </c>
      <c r="T80" s="29">
        <f t="shared" si="16"/>
        <v>0.00625</v>
      </c>
      <c r="U80" s="29">
        <f t="shared" si="17"/>
        <v>0.017128472222222225</v>
      </c>
      <c r="V80" s="29">
        <f t="shared" si="18"/>
        <v>0.023378472222222224</v>
      </c>
      <c r="W80" s="89">
        <f t="shared" si="19"/>
        <v>0.006486111111111109</v>
      </c>
      <c r="X80" s="349" t="s">
        <v>219</v>
      </c>
      <c r="Y80" s="349">
        <v>93</v>
      </c>
      <c r="Z80" s="119"/>
    </row>
    <row r="81" spans="1:26" ht="39" customHeight="1">
      <c r="A81" s="183">
        <v>51</v>
      </c>
      <c r="B81" s="183">
        <v>24</v>
      </c>
      <c r="C81" s="183">
        <v>24</v>
      </c>
      <c r="D81" s="86">
        <f t="shared" si="10"/>
        <v>0.008333333333333333</v>
      </c>
      <c r="E81" s="29">
        <v>0.02628009259259259</v>
      </c>
      <c r="F81" s="185"/>
      <c r="G81" s="11" t="s">
        <v>455</v>
      </c>
      <c r="H81" s="9">
        <v>2000</v>
      </c>
      <c r="I81" s="9">
        <v>3</v>
      </c>
      <c r="J81" s="95" t="s">
        <v>538</v>
      </c>
      <c r="K81" s="183">
        <v>3</v>
      </c>
      <c r="L81" s="29">
        <f t="shared" si="11"/>
        <v>0.0010416666666666667</v>
      </c>
      <c r="M81" s="183">
        <v>3</v>
      </c>
      <c r="N81" s="29">
        <f t="shared" si="12"/>
        <v>0.0010416666666666667</v>
      </c>
      <c r="O81" s="187">
        <v>5</v>
      </c>
      <c r="P81" s="88">
        <f t="shared" si="13"/>
        <v>0.0017361111111111112</v>
      </c>
      <c r="Q81" s="349">
        <v>5</v>
      </c>
      <c r="R81" s="29">
        <f t="shared" si="14"/>
        <v>0.0017361111111111112</v>
      </c>
      <c r="S81" s="350">
        <f t="shared" si="15"/>
        <v>16</v>
      </c>
      <c r="T81" s="29">
        <f t="shared" si="16"/>
        <v>0.005555555555555556</v>
      </c>
      <c r="U81" s="29">
        <f t="shared" si="17"/>
        <v>0.01794675925925926</v>
      </c>
      <c r="V81" s="29">
        <f t="shared" si="18"/>
        <v>0.023502314814814816</v>
      </c>
      <c r="W81" s="89">
        <f t="shared" si="19"/>
        <v>0.006609953703703701</v>
      </c>
      <c r="X81" s="349"/>
      <c r="Y81" s="349">
        <v>92</v>
      </c>
      <c r="Z81" s="119"/>
    </row>
    <row r="82" spans="1:26" ht="39" customHeight="1">
      <c r="A82" s="183">
        <v>52</v>
      </c>
      <c r="B82" s="183" t="s">
        <v>541</v>
      </c>
      <c r="C82" s="183">
        <v>59</v>
      </c>
      <c r="D82" s="86">
        <f t="shared" si="10"/>
        <v>0.02048611111111111</v>
      </c>
      <c r="E82" s="29">
        <v>0.0391400462962963</v>
      </c>
      <c r="F82" s="185"/>
      <c r="G82" s="335" t="s">
        <v>459</v>
      </c>
      <c r="H82" s="94">
        <v>2001</v>
      </c>
      <c r="I82" s="334">
        <v>2</v>
      </c>
      <c r="J82" s="95" t="s">
        <v>431</v>
      </c>
      <c r="K82" s="183">
        <v>5</v>
      </c>
      <c r="L82" s="29">
        <f t="shared" si="11"/>
        <v>0.0017361111111111112</v>
      </c>
      <c r="M82" s="183">
        <v>3</v>
      </c>
      <c r="N82" s="29">
        <f t="shared" si="12"/>
        <v>0.0010416666666666667</v>
      </c>
      <c r="O82" s="187">
        <v>2</v>
      </c>
      <c r="P82" s="88">
        <f t="shared" si="13"/>
        <v>0.0006944444444444445</v>
      </c>
      <c r="Q82" s="349">
        <v>4</v>
      </c>
      <c r="R82" s="29">
        <f t="shared" si="14"/>
        <v>0.001388888888888889</v>
      </c>
      <c r="S82" s="350">
        <f t="shared" si="15"/>
        <v>14</v>
      </c>
      <c r="T82" s="29">
        <f t="shared" si="16"/>
        <v>0.004861111111111111</v>
      </c>
      <c r="U82" s="29">
        <f t="shared" si="17"/>
        <v>0.018653935185185187</v>
      </c>
      <c r="V82" s="29">
        <f t="shared" si="18"/>
        <v>0.023515046296296298</v>
      </c>
      <c r="W82" s="89">
        <f t="shared" si="19"/>
        <v>0.006622685185185183</v>
      </c>
      <c r="X82" s="349"/>
      <c r="Y82" s="349" t="s">
        <v>33</v>
      </c>
      <c r="Z82" s="119"/>
    </row>
    <row r="83" spans="1:26" ht="39" customHeight="1">
      <c r="A83" s="183">
        <v>53</v>
      </c>
      <c r="B83" s="183">
        <v>20</v>
      </c>
      <c r="C83" s="183">
        <v>20</v>
      </c>
      <c r="D83" s="86">
        <f t="shared" si="10"/>
        <v>0.006944444444444445</v>
      </c>
      <c r="E83" s="29">
        <v>0.027376157407407408</v>
      </c>
      <c r="F83" s="185"/>
      <c r="G83" s="343" t="s">
        <v>462</v>
      </c>
      <c r="H83" s="9">
        <v>2000</v>
      </c>
      <c r="I83" s="9">
        <v>2</v>
      </c>
      <c r="J83" s="115" t="s">
        <v>542</v>
      </c>
      <c r="K83" s="183">
        <v>3</v>
      </c>
      <c r="L83" s="29">
        <f t="shared" si="11"/>
        <v>0.0010416666666666667</v>
      </c>
      <c r="M83" s="183">
        <v>3</v>
      </c>
      <c r="N83" s="29">
        <f t="shared" si="12"/>
        <v>0.0010416666666666667</v>
      </c>
      <c r="O83" s="187">
        <v>1</v>
      </c>
      <c r="P83" s="88">
        <f t="shared" si="13"/>
        <v>0.00034722222222222224</v>
      </c>
      <c r="Q83" s="349">
        <v>2</v>
      </c>
      <c r="R83" s="29">
        <f t="shared" si="14"/>
        <v>0.0006944444444444445</v>
      </c>
      <c r="S83" s="350">
        <f t="shared" si="15"/>
        <v>9</v>
      </c>
      <c r="T83" s="29">
        <f t="shared" si="16"/>
        <v>0.003125</v>
      </c>
      <c r="U83" s="29">
        <f t="shared" si="17"/>
        <v>0.020431712962962964</v>
      </c>
      <c r="V83" s="29">
        <f t="shared" si="18"/>
        <v>0.023556712962962963</v>
      </c>
      <c r="W83" s="89">
        <f t="shared" si="19"/>
        <v>0.006664351851851848</v>
      </c>
      <c r="X83" s="349"/>
      <c r="Y83" s="349">
        <v>91</v>
      </c>
      <c r="Z83" s="119"/>
    </row>
    <row r="84" spans="1:26" ht="39" customHeight="1">
      <c r="A84" s="183">
        <v>54</v>
      </c>
      <c r="B84" s="183" t="s">
        <v>539</v>
      </c>
      <c r="C84" s="183">
        <v>57</v>
      </c>
      <c r="D84" s="86">
        <f t="shared" si="10"/>
        <v>0.019791666666666666</v>
      </c>
      <c r="E84" s="29">
        <v>0.038417824074074076</v>
      </c>
      <c r="F84" s="185"/>
      <c r="G84" s="335" t="s">
        <v>458</v>
      </c>
      <c r="H84" s="94">
        <v>2000</v>
      </c>
      <c r="I84" s="334">
        <v>2</v>
      </c>
      <c r="J84" s="95" t="s">
        <v>431</v>
      </c>
      <c r="K84" s="183">
        <v>5</v>
      </c>
      <c r="L84" s="29">
        <f t="shared" si="11"/>
        <v>0.0017361111111111112</v>
      </c>
      <c r="M84" s="183">
        <v>3</v>
      </c>
      <c r="N84" s="29">
        <f t="shared" si="12"/>
        <v>0.0010416666666666667</v>
      </c>
      <c r="O84" s="187">
        <v>5</v>
      </c>
      <c r="P84" s="88">
        <f t="shared" si="13"/>
        <v>0.0017361111111111112</v>
      </c>
      <c r="Q84" s="349">
        <v>2</v>
      </c>
      <c r="R84" s="29">
        <f t="shared" si="14"/>
        <v>0.0006944444444444445</v>
      </c>
      <c r="S84" s="350">
        <f t="shared" si="15"/>
        <v>15</v>
      </c>
      <c r="T84" s="29">
        <f t="shared" si="16"/>
        <v>0.005208333333333334</v>
      </c>
      <c r="U84" s="29">
        <f t="shared" si="17"/>
        <v>0.01862615740740741</v>
      </c>
      <c r="V84" s="29">
        <f t="shared" si="18"/>
        <v>0.023834490740740746</v>
      </c>
      <c r="W84" s="89">
        <f t="shared" si="19"/>
        <v>0.006942129629629631</v>
      </c>
      <c r="X84" s="349"/>
      <c r="Y84" s="349" t="s">
        <v>33</v>
      </c>
      <c r="Z84" s="119"/>
    </row>
    <row r="85" spans="1:26" ht="39" customHeight="1">
      <c r="A85" s="183">
        <v>55</v>
      </c>
      <c r="B85" s="183">
        <v>37</v>
      </c>
      <c r="C85" s="183">
        <v>37</v>
      </c>
      <c r="D85" s="86">
        <f t="shared" si="10"/>
        <v>0.012847222222222223</v>
      </c>
      <c r="E85" s="29">
        <v>0.03156134259259259</v>
      </c>
      <c r="F85" s="185"/>
      <c r="G85" s="11" t="s">
        <v>494</v>
      </c>
      <c r="H85" s="9">
        <v>2001</v>
      </c>
      <c r="I85" s="9">
        <v>1</v>
      </c>
      <c r="J85" s="115" t="s">
        <v>567</v>
      </c>
      <c r="K85" s="183">
        <v>4</v>
      </c>
      <c r="L85" s="29">
        <f t="shared" si="11"/>
        <v>0.001388888888888889</v>
      </c>
      <c r="M85" s="183">
        <v>4</v>
      </c>
      <c r="N85" s="29">
        <f t="shared" si="12"/>
        <v>0.001388888888888889</v>
      </c>
      <c r="O85" s="187">
        <v>4</v>
      </c>
      <c r="P85" s="88">
        <f t="shared" si="13"/>
        <v>0.001388888888888889</v>
      </c>
      <c r="Q85" s="349">
        <v>3</v>
      </c>
      <c r="R85" s="29">
        <f t="shared" si="14"/>
        <v>0.0010416666666666667</v>
      </c>
      <c r="S85" s="350">
        <f t="shared" si="15"/>
        <v>15</v>
      </c>
      <c r="T85" s="29">
        <f t="shared" si="16"/>
        <v>0.005208333333333333</v>
      </c>
      <c r="U85" s="29">
        <f t="shared" si="17"/>
        <v>0.018714120370370367</v>
      </c>
      <c r="V85" s="29">
        <f t="shared" si="18"/>
        <v>0.0239224537037037</v>
      </c>
      <c r="W85" s="89">
        <f t="shared" si="19"/>
        <v>0.007030092592592584</v>
      </c>
      <c r="X85" s="349"/>
      <c r="Y85" s="349">
        <v>90</v>
      </c>
      <c r="Z85" s="119"/>
    </row>
    <row r="86" spans="1:26" ht="39" customHeight="1">
      <c r="A86" s="183">
        <v>56</v>
      </c>
      <c r="B86" s="183">
        <v>6</v>
      </c>
      <c r="C86" s="183">
        <v>6</v>
      </c>
      <c r="D86" s="86">
        <f t="shared" si="10"/>
        <v>0.0020833333333333333</v>
      </c>
      <c r="E86" s="29">
        <v>0.019773148148148147</v>
      </c>
      <c r="F86" s="185"/>
      <c r="G86" s="344" t="s">
        <v>406</v>
      </c>
      <c r="H86" s="93">
        <v>2000</v>
      </c>
      <c r="I86" s="9">
        <v>1</v>
      </c>
      <c r="J86" s="95" t="s">
        <v>554</v>
      </c>
      <c r="K86" s="183">
        <v>5</v>
      </c>
      <c r="L86" s="29">
        <f t="shared" si="11"/>
        <v>0.0017361111111111112</v>
      </c>
      <c r="M86" s="183">
        <v>3</v>
      </c>
      <c r="N86" s="29">
        <f t="shared" si="12"/>
        <v>0.0010416666666666667</v>
      </c>
      <c r="O86" s="187">
        <v>5</v>
      </c>
      <c r="P86" s="88">
        <f t="shared" si="13"/>
        <v>0.0017361111111111112</v>
      </c>
      <c r="Q86" s="349">
        <v>5</v>
      </c>
      <c r="R86" s="29">
        <f t="shared" si="14"/>
        <v>0.0017361111111111112</v>
      </c>
      <c r="S86" s="350">
        <f t="shared" si="15"/>
        <v>18</v>
      </c>
      <c r="T86" s="29">
        <f t="shared" si="16"/>
        <v>0.00625</v>
      </c>
      <c r="U86" s="29">
        <f t="shared" si="17"/>
        <v>0.017689814814814814</v>
      </c>
      <c r="V86" s="29">
        <f t="shared" si="18"/>
        <v>0.023939814814814817</v>
      </c>
      <c r="W86" s="89">
        <f t="shared" si="19"/>
        <v>0.007047453703703702</v>
      </c>
      <c r="X86" s="349"/>
      <c r="Y86" s="349"/>
      <c r="Z86" s="119"/>
    </row>
    <row r="87" spans="1:26" ht="39" customHeight="1">
      <c r="A87" s="183">
        <v>57</v>
      </c>
      <c r="B87" s="183">
        <v>50</v>
      </c>
      <c r="C87" s="183">
        <v>50</v>
      </c>
      <c r="D87" s="86">
        <f t="shared" si="10"/>
        <v>0.017361111111111112</v>
      </c>
      <c r="E87" s="29">
        <v>0.03709722222222222</v>
      </c>
      <c r="F87" s="185"/>
      <c r="G87" s="344" t="s">
        <v>517</v>
      </c>
      <c r="H87" s="9">
        <v>2000</v>
      </c>
      <c r="I87" s="9">
        <v>2</v>
      </c>
      <c r="J87" s="347" t="s">
        <v>516</v>
      </c>
      <c r="K87" s="183">
        <v>5</v>
      </c>
      <c r="L87" s="29">
        <f t="shared" si="11"/>
        <v>0.0017361111111111112</v>
      </c>
      <c r="M87" s="183">
        <v>3</v>
      </c>
      <c r="N87" s="29">
        <f t="shared" si="12"/>
        <v>0.0010416666666666667</v>
      </c>
      <c r="O87" s="187">
        <v>1</v>
      </c>
      <c r="P87" s="88">
        <f t="shared" si="13"/>
        <v>0.00034722222222222224</v>
      </c>
      <c r="Q87" s="349">
        <v>5</v>
      </c>
      <c r="R87" s="29">
        <f t="shared" si="14"/>
        <v>0.0017361111111111112</v>
      </c>
      <c r="S87" s="350">
        <f t="shared" si="15"/>
        <v>14</v>
      </c>
      <c r="T87" s="29">
        <f t="shared" si="16"/>
        <v>0.004861111111111111</v>
      </c>
      <c r="U87" s="29">
        <f t="shared" si="17"/>
        <v>0.019736111111111107</v>
      </c>
      <c r="V87" s="29">
        <f t="shared" si="18"/>
        <v>0.024597222222222218</v>
      </c>
      <c r="W87" s="89">
        <f t="shared" si="19"/>
        <v>0.007704861111111103</v>
      </c>
      <c r="X87" s="349"/>
      <c r="Y87" s="349"/>
      <c r="Z87" s="119"/>
    </row>
    <row r="88" spans="1:26" ht="39" customHeight="1">
      <c r="A88" s="183">
        <v>58</v>
      </c>
      <c r="B88" s="183">
        <v>38</v>
      </c>
      <c r="C88" s="183">
        <v>38</v>
      </c>
      <c r="D88" s="86">
        <f t="shared" si="10"/>
        <v>0.013194444444444444</v>
      </c>
      <c r="E88" s="29">
        <v>0.03411111111111111</v>
      </c>
      <c r="F88" s="185"/>
      <c r="G88" s="344" t="s">
        <v>456</v>
      </c>
      <c r="H88" s="9">
        <v>2000</v>
      </c>
      <c r="I88" s="9">
        <v>3</v>
      </c>
      <c r="J88" s="95" t="s">
        <v>561</v>
      </c>
      <c r="K88" s="183">
        <v>5</v>
      </c>
      <c r="L88" s="29">
        <f t="shared" si="11"/>
        <v>0.0017361111111111112</v>
      </c>
      <c r="M88" s="183">
        <v>2</v>
      </c>
      <c r="N88" s="29">
        <f t="shared" si="12"/>
        <v>0.0006944444444444445</v>
      </c>
      <c r="O88" s="187">
        <v>3</v>
      </c>
      <c r="P88" s="88">
        <f t="shared" si="13"/>
        <v>0.0010416666666666667</v>
      </c>
      <c r="Q88" s="349">
        <v>4</v>
      </c>
      <c r="R88" s="29">
        <f t="shared" si="14"/>
        <v>0.001388888888888889</v>
      </c>
      <c r="S88" s="350">
        <f t="shared" si="15"/>
        <v>14</v>
      </c>
      <c r="T88" s="29">
        <f t="shared" si="16"/>
        <v>0.004861111111111111</v>
      </c>
      <c r="U88" s="29">
        <f t="shared" si="17"/>
        <v>0.020916666666666667</v>
      </c>
      <c r="V88" s="29">
        <f t="shared" si="18"/>
        <v>0.025777777777777778</v>
      </c>
      <c r="W88" s="89">
        <f t="shared" si="19"/>
        <v>0.008885416666666663</v>
      </c>
      <c r="X88" s="349"/>
      <c r="Y88" s="349">
        <v>89</v>
      </c>
      <c r="Z88" s="119"/>
    </row>
    <row r="89" spans="1:26" ht="39" customHeight="1">
      <c r="A89" s="39">
        <v>59</v>
      </c>
      <c r="B89" s="39">
        <v>53</v>
      </c>
      <c r="C89" s="39">
        <v>53</v>
      </c>
      <c r="D89" s="86">
        <f t="shared" si="10"/>
        <v>0.01840277777777778</v>
      </c>
      <c r="E89" s="29">
        <v>0.03913078703703704</v>
      </c>
      <c r="F89" s="29"/>
      <c r="G89" s="344" t="s">
        <v>457</v>
      </c>
      <c r="H89" s="9">
        <v>2001</v>
      </c>
      <c r="I89" s="9"/>
      <c r="J89" s="95" t="s">
        <v>537</v>
      </c>
      <c r="K89" s="39">
        <v>4</v>
      </c>
      <c r="L89" s="29">
        <f t="shared" si="11"/>
        <v>0.001388888888888889</v>
      </c>
      <c r="M89" s="39">
        <v>4</v>
      </c>
      <c r="N89" s="29">
        <f t="shared" si="12"/>
        <v>0.001388888888888889</v>
      </c>
      <c r="O89" s="88">
        <v>5</v>
      </c>
      <c r="P89" s="88">
        <f t="shared" si="13"/>
        <v>0.0017361111111111112</v>
      </c>
      <c r="Q89" s="348">
        <v>4</v>
      </c>
      <c r="R89" s="29">
        <f t="shared" si="14"/>
        <v>0.001388888888888889</v>
      </c>
      <c r="S89" s="350">
        <f t="shared" si="15"/>
        <v>17</v>
      </c>
      <c r="T89" s="29">
        <f t="shared" si="16"/>
        <v>0.0059027777777777785</v>
      </c>
      <c r="U89" s="29">
        <f t="shared" si="17"/>
        <v>0.020728009259259262</v>
      </c>
      <c r="V89" s="29">
        <f t="shared" si="18"/>
        <v>0.02663078703703704</v>
      </c>
      <c r="W89" s="89">
        <f t="shared" si="19"/>
        <v>0.009738425925925925</v>
      </c>
      <c r="X89" s="348"/>
      <c r="Y89" s="348"/>
      <c r="Z89" s="119"/>
    </row>
    <row r="90" spans="1:26" ht="24.75" customHeight="1" hidden="1">
      <c r="A90" s="183">
        <v>60</v>
      </c>
      <c r="B90" s="183">
        <v>60</v>
      </c>
      <c r="C90" s="183">
        <v>60</v>
      </c>
      <c r="D90" s="86">
        <f>$G$26+C90*$G$27</f>
        <v>0.020833333333333336</v>
      </c>
      <c r="E90" s="29">
        <v>0.041666666666666664</v>
      </c>
      <c r="F90" s="185"/>
      <c r="G90" s="186"/>
      <c r="H90" s="162"/>
      <c r="I90" s="198"/>
      <c r="J90" s="164"/>
      <c r="K90" s="183"/>
      <c r="L90" s="29">
        <f>K90*$G$28</f>
        <v>0</v>
      </c>
      <c r="M90" s="183"/>
      <c r="N90" s="29">
        <f>M90*$G$28</f>
        <v>0</v>
      </c>
      <c r="O90" s="185"/>
      <c r="P90" s="29">
        <f>O90*$G$28</f>
        <v>0</v>
      </c>
      <c r="Q90" s="183"/>
      <c r="R90" s="29">
        <f>Q90*$G$28</f>
        <v>0</v>
      </c>
      <c r="S90" s="88">
        <f>K90+M90+O90+Q90</f>
        <v>0</v>
      </c>
      <c r="T90" s="29">
        <f>L90+N90+P90+R90</f>
        <v>0</v>
      </c>
      <c r="U90" s="29">
        <f>E90-D90-F90</f>
        <v>0.02083333333333333</v>
      </c>
      <c r="V90" s="29">
        <f>U90+T90</f>
        <v>0.02083333333333333</v>
      </c>
      <c r="W90" s="89">
        <f>V90-$V$31</f>
        <v>0.003940972222222214</v>
      </c>
      <c r="X90" s="188"/>
      <c r="Y90" s="183"/>
      <c r="Z90" s="119"/>
    </row>
    <row r="91" spans="1:26" ht="24.75" customHeight="1" hidden="1">
      <c r="A91" s="183">
        <v>61</v>
      </c>
      <c r="B91" s="183">
        <v>61</v>
      </c>
      <c r="C91" s="183">
        <v>61</v>
      </c>
      <c r="D91" s="86">
        <f>$G$26+C91*$G$27</f>
        <v>0.021180555555555557</v>
      </c>
      <c r="E91" s="29">
        <v>0.041666666666666664</v>
      </c>
      <c r="F91" s="185"/>
      <c r="G91" s="186"/>
      <c r="H91" s="162"/>
      <c r="I91" s="198"/>
      <c r="J91" s="164"/>
      <c r="K91" s="183"/>
      <c r="L91" s="29">
        <f>K91*$G$28</f>
        <v>0</v>
      </c>
      <c r="M91" s="183"/>
      <c r="N91" s="29">
        <f>M91*$G$28</f>
        <v>0</v>
      </c>
      <c r="O91" s="185"/>
      <c r="P91" s="29">
        <f>O91*$G$28</f>
        <v>0</v>
      </c>
      <c r="Q91" s="183"/>
      <c r="R91" s="29">
        <f>Q91*$G$28</f>
        <v>0</v>
      </c>
      <c r="S91" s="88">
        <f>K91+M91+O91+Q91</f>
        <v>0</v>
      </c>
      <c r="T91" s="29">
        <f>L91+N91+P91+R91</f>
        <v>0</v>
      </c>
      <c r="U91" s="29">
        <f>E91-D91-F91</f>
        <v>0.020486111111111108</v>
      </c>
      <c r="V91" s="29">
        <f>U91+T91</f>
        <v>0.020486111111111108</v>
      </c>
      <c r="W91" s="89">
        <f>V91-$V$31</f>
        <v>0.003593749999999993</v>
      </c>
      <c r="X91" s="188"/>
      <c r="Y91" s="183"/>
      <c r="Z91" s="119"/>
    </row>
    <row r="92" spans="1:26" ht="24.75" customHeight="1" hidden="1">
      <c r="A92" s="182"/>
      <c r="B92" s="183"/>
      <c r="C92" s="183"/>
      <c r="D92" s="184"/>
      <c r="E92" s="185"/>
      <c r="F92" s="185"/>
      <c r="G92" s="186"/>
      <c r="H92" s="162"/>
      <c r="I92" s="198"/>
      <c r="J92" s="164"/>
      <c r="K92" s="183"/>
      <c r="L92" s="185"/>
      <c r="M92" s="183"/>
      <c r="N92" s="185"/>
      <c r="O92" s="185"/>
      <c r="P92" s="185"/>
      <c r="Q92" s="183"/>
      <c r="R92" s="185"/>
      <c r="S92" s="187"/>
      <c r="T92" s="185"/>
      <c r="U92" s="191"/>
      <c r="V92" s="191"/>
      <c r="W92" s="188"/>
      <c r="X92" s="188"/>
      <c r="Y92" s="183"/>
      <c r="Z92" s="119"/>
    </row>
    <row r="93" spans="1:26" ht="24.75" customHeight="1" hidden="1">
      <c r="A93" s="182"/>
      <c r="B93" s="183"/>
      <c r="C93" s="183"/>
      <c r="D93" s="184"/>
      <c r="E93" s="185"/>
      <c r="F93" s="185"/>
      <c r="G93" s="186"/>
      <c r="H93" s="162"/>
      <c r="I93" s="198"/>
      <c r="J93" s="164"/>
      <c r="K93" s="183"/>
      <c r="L93" s="185"/>
      <c r="M93" s="183"/>
      <c r="N93" s="185"/>
      <c r="O93" s="185"/>
      <c r="P93" s="185"/>
      <c r="Q93" s="183"/>
      <c r="R93" s="185"/>
      <c r="S93" s="187"/>
      <c r="T93" s="185"/>
      <c r="U93" s="191"/>
      <c r="V93" s="191"/>
      <c r="W93" s="188"/>
      <c r="X93" s="188"/>
      <c r="Y93" s="183"/>
      <c r="Z93" s="119"/>
    </row>
    <row r="94" spans="1:26" ht="24.75" customHeight="1" hidden="1">
      <c r="A94" s="182"/>
      <c r="B94" s="183"/>
      <c r="C94" s="183"/>
      <c r="D94" s="184"/>
      <c r="E94" s="185"/>
      <c r="F94" s="185"/>
      <c r="G94" s="186"/>
      <c r="H94" s="162"/>
      <c r="I94" s="173"/>
      <c r="J94" s="164"/>
      <c r="K94" s="183"/>
      <c r="L94" s="185"/>
      <c r="M94" s="183"/>
      <c r="N94" s="185"/>
      <c r="O94" s="185"/>
      <c r="P94" s="185"/>
      <c r="Q94" s="183"/>
      <c r="R94" s="185"/>
      <c r="S94" s="187"/>
      <c r="T94" s="185"/>
      <c r="U94" s="185"/>
      <c r="V94" s="185"/>
      <c r="W94" s="188"/>
      <c r="X94" s="188"/>
      <c r="Y94" s="183"/>
      <c r="Z94" s="119"/>
    </row>
    <row r="95" spans="1:26" ht="15" customHeight="1">
      <c r="A95" s="485" t="s">
        <v>366</v>
      </c>
      <c r="B95" s="485"/>
      <c r="C95" s="485"/>
      <c r="D95" s="485"/>
      <c r="E95" s="485"/>
      <c r="F95" s="485"/>
      <c r="G95" s="485"/>
      <c r="H95" s="485"/>
      <c r="I95" s="485"/>
      <c r="J95" s="485"/>
      <c r="K95" s="485"/>
      <c r="L95" s="485"/>
      <c r="M95" s="485"/>
      <c r="N95" s="485"/>
      <c r="O95" s="485"/>
      <c r="P95" s="485"/>
      <c r="Q95" s="485"/>
      <c r="R95" s="485"/>
      <c r="S95" s="485"/>
      <c r="T95" s="485"/>
      <c r="U95" s="485"/>
      <c r="V95" s="485"/>
      <c r="W95" s="485"/>
      <c r="X95" s="485"/>
      <c r="Y95" s="485"/>
      <c r="Z95" s="35"/>
    </row>
    <row r="96" spans="1:25" ht="15" customHeight="1">
      <c r="A96" s="486" t="s">
        <v>367</v>
      </c>
      <c r="B96" s="486"/>
      <c r="C96" s="486"/>
      <c r="D96" s="486"/>
      <c r="E96" s="486"/>
      <c r="F96" s="486"/>
      <c r="G96" s="486"/>
      <c r="H96" s="486"/>
      <c r="I96" s="486"/>
      <c r="J96" s="486"/>
      <c r="K96" s="486"/>
      <c r="L96" s="486"/>
      <c r="M96" s="486"/>
      <c r="N96" s="486"/>
      <c r="O96" s="486"/>
      <c r="P96" s="486"/>
      <c r="Q96" s="486"/>
      <c r="R96" s="486"/>
      <c r="S96" s="486"/>
      <c r="T96" s="486"/>
      <c r="U96" s="486"/>
      <c r="V96" s="486"/>
      <c r="W96" s="486"/>
      <c r="X96" s="486"/>
      <c r="Y96" s="486"/>
    </row>
    <row r="97" spans="1:26" ht="15" customHeight="1">
      <c r="A97" s="460" t="s">
        <v>571</v>
      </c>
      <c r="B97" s="460"/>
      <c r="C97" s="460"/>
      <c r="D97" s="460"/>
      <c r="E97" s="460"/>
      <c r="F97" s="460"/>
      <c r="G97" s="460"/>
      <c r="H97" s="460"/>
      <c r="I97" s="460"/>
      <c r="J97" s="460"/>
      <c r="K97" s="460"/>
      <c r="L97" s="460"/>
      <c r="M97" s="460"/>
      <c r="N97" s="460"/>
      <c r="O97" s="460"/>
      <c r="P97" s="460"/>
      <c r="Q97" s="460"/>
      <c r="R97" s="460"/>
      <c r="S97" s="460"/>
      <c r="T97" s="460"/>
      <c r="U97" s="460"/>
      <c r="V97" s="460"/>
      <c r="W97" s="460"/>
      <c r="X97" s="460"/>
      <c r="Y97" s="460"/>
      <c r="Z97" s="75"/>
    </row>
    <row r="98" spans="1:26" ht="15">
      <c r="A98" s="487" t="s">
        <v>1</v>
      </c>
      <c r="B98" s="487"/>
      <c r="C98" s="487"/>
      <c r="D98" s="487"/>
      <c r="E98" s="487"/>
      <c r="F98" s="487"/>
      <c r="G98" s="487"/>
      <c r="H98" s="487"/>
      <c r="I98" s="487"/>
      <c r="J98" s="487"/>
      <c r="K98" s="487"/>
      <c r="L98" s="487"/>
      <c r="M98" s="487"/>
      <c r="N98" s="487"/>
      <c r="O98" s="487"/>
      <c r="P98" s="487"/>
      <c r="Q98" s="487"/>
      <c r="R98" s="487"/>
      <c r="S98" s="487"/>
      <c r="T98" s="487"/>
      <c r="U98" s="487"/>
      <c r="V98" s="487"/>
      <c r="W98" s="487"/>
      <c r="X98" s="487"/>
      <c r="Y98" s="487"/>
      <c r="Z98"/>
    </row>
    <row r="99" spans="1:25" ht="15">
      <c r="A99" s="487" t="s">
        <v>368</v>
      </c>
      <c r="B99" s="487"/>
      <c r="C99" s="487"/>
      <c r="D99" s="487"/>
      <c r="E99" s="487"/>
      <c r="F99" s="487"/>
      <c r="G99" s="487"/>
      <c r="H99" s="487"/>
      <c r="I99" s="487"/>
      <c r="J99" s="487"/>
      <c r="K99" s="487"/>
      <c r="L99" s="487"/>
      <c r="M99" s="487"/>
      <c r="N99" s="487"/>
      <c r="O99" s="487"/>
      <c r="P99" s="487"/>
      <c r="Q99" s="487"/>
      <c r="R99" s="487"/>
      <c r="S99" s="487"/>
      <c r="T99" s="487"/>
      <c r="U99" s="487"/>
      <c r="V99" s="487"/>
      <c r="W99" s="487"/>
      <c r="X99" s="487"/>
      <c r="Y99" s="487"/>
    </row>
    <row r="100" spans="1:25" ht="15" customHeight="1">
      <c r="A100" s="488" t="s">
        <v>544</v>
      </c>
      <c r="B100" s="488"/>
      <c r="C100" s="488"/>
      <c r="D100" s="488"/>
      <c r="E100" s="488"/>
      <c r="F100" s="488"/>
      <c r="G100" s="488"/>
      <c r="H100" s="488"/>
      <c r="I100" s="488"/>
      <c r="J100" s="488"/>
      <c r="K100" s="488"/>
      <c r="L100" s="488"/>
      <c r="M100" s="488"/>
      <c r="N100" s="488"/>
      <c r="O100" s="488"/>
      <c r="P100" s="488"/>
      <c r="Q100" s="488"/>
      <c r="R100" s="488"/>
      <c r="S100" s="488"/>
      <c r="T100" s="488"/>
      <c r="U100" s="488"/>
      <c r="V100" s="488"/>
      <c r="W100" s="488"/>
      <c r="X100" s="488"/>
      <c r="Y100" s="488"/>
    </row>
    <row r="101" spans="1:25" ht="15">
      <c r="A101" s="460" t="s">
        <v>569</v>
      </c>
      <c r="B101" s="460"/>
      <c r="C101" s="460"/>
      <c r="D101" s="460"/>
      <c r="E101" s="460"/>
      <c r="F101" s="460"/>
      <c r="G101" s="460"/>
      <c r="H101" s="460"/>
      <c r="I101" s="460"/>
      <c r="J101" s="460"/>
      <c r="K101" s="460"/>
      <c r="L101" s="460"/>
      <c r="M101" s="460"/>
      <c r="N101" s="460"/>
      <c r="O101" s="460"/>
      <c r="P101" s="460"/>
      <c r="Q101" s="460"/>
      <c r="R101" s="460"/>
      <c r="S101" s="460"/>
      <c r="T101" s="460"/>
      <c r="U101" s="460"/>
      <c r="V101" s="460"/>
      <c r="W101" s="460"/>
      <c r="X101" s="460"/>
      <c r="Y101" s="460"/>
    </row>
    <row r="102" spans="1:25" ht="15">
      <c r="A102" s="487" t="s">
        <v>369</v>
      </c>
      <c r="B102" s="487"/>
      <c r="C102" s="487"/>
      <c r="D102" s="487"/>
      <c r="E102" s="487"/>
      <c r="F102" s="487"/>
      <c r="G102" s="487"/>
      <c r="H102" s="487"/>
      <c r="I102" s="487"/>
      <c r="J102" s="487"/>
      <c r="K102" s="487"/>
      <c r="L102" s="487"/>
      <c r="M102" s="487"/>
      <c r="N102" s="487"/>
      <c r="O102" s="487"/>
      <c r="P102" s="487"/>
      <c r="Q102" s="487"/>
      <c r="R102" s="487"/>
      <c r="S102" s="487"/>
      <c r="T102" s="487"/>
      <c r="U102" s="487"/>
      <c r="V102" s="487"/>
      <c r="W102" s="487"/>
      <c r="X102" s="487"/>
      <c r="Y102" s="487"/>
    </row>
    <row r="103" spans="1:25" ht="15">
      <c r="A103" s="489"/>
      <c r="B103" s="490"/>
      <c r="C103" s="490"/>
      <c r="D103" s="490"/>
      <c r="E103" s="490"/>
      <c r="F103" s="490"/>
      <c r="G103" s="490"/>
      <c r="H103" s="490"/>
      <c r="I103" s="490"/>
      <c r="J103" s="490"/>
      <c r="K103" s="490"/>
      <c r="L103" s="490"/>
      <c r="M103" s="490"/>
      <c r="N103" s="490"/>
      <c r="O103" s="490"/>
      <c r="P103" s="490"/>
      <c r="Q103" s="490"/>
      <c r="R103" s="490"/>
      <c r="S103" s="490"/>
      <c r="T103" s="490"/>
      <c r="U103" s="490"/>
      <c r="V103" s="490"/>
      <c r="W103" s="490"/>
      <c r="X103" s="490"/>
      <c r="Y103" s="490"/>
    </row>
    <row r="104" spans="1:25" ht="25.5" customHeight="1">
      <c r="A104" s="486" t="s">
        <v>545</v>
      </c>
      <c r="B104" s="486"/>
      <c r="C104" s="486"/>
      <c r="D104" s="486"/>
      <c r="E104" s="486"/>
      <c r="F104" s="486"/>
      <c r="G104" s="486"/>
      <c r="H104" s="486"/>
      <c r="I104" s="486"/>
      <c r="J104" s="486"/>
      <c r="K104" s="486"/>
      <c r="L104" s="486"/>
      <c r="M104" s="486"/>
      <c r="N104" s="486"/>
      <c r="O104" s="486"/>
      <c r="P104" s="486"/>
      <c r="Q104" s="486"/>
      <c r="R104" s="486"/>
      <c r="S104" s="486"/>
      <c r="T104" s="486"/>
      <c r="U104" s="486"/>
      <c r="V104" s="486"/>
      <c r="W104" s="486"/>
      <c r="X104" s="486"/>
      <c r="Y104" s="486"/>
    </row>
    <row r="105" spans="1:25" ht="24" customHeight="1">
      <c r="A105" s="479" t="s">
        <v>370</v>
      </c>
      <c r="B105" s="479"/>
      <c r="C105" s="479"/>
      <c r="D105" s="479"/>
      <c r="E105" s="479"/>
      <c r="F105" s="479"/>
      <c r="G105" s="479"/>
      <c r="H105" s="479"/>
      <c r="I105" s="479"/>
      <c r="J105" s="479"/>
      <c r="K105" s="479" t="s">
        <v>371</v>
      </c>
      <c r="L105" s="479"/>
      <c r="M105" s="479"/>
      <c r="N105" s="479"/>
      <c r="O105" s="479"/>
      <c r="P105" s="479"/>
      <c r="Q105" s="479"/>
      <c r="R105" s="479"/>
      <c r="S105" s="479"/>
      <c r="T105" s="479"/>
      <c r="U105" s="479"/>
      <c r="V105" s="479"/>
      <c r="W105" s="479"/>
      <c r="X105" s="479"/>
      <c r="Y105" s="479"/>
    </row>
    <row r="106" spans="1:25" ht="24" customHeight="1">
      <c r="A106" s="479"/>
      <c r="B106" s="479"/>
      <c r="C106" s="479"/>
      <c r="D106" s="479"/>
      <c r="E106" s="479"/>
      <c r="F106" s="479"/>
      <c r="G106" s="479"/>
      <c r="H106" s="479"/>
      <c r="I106" s="479"/>
      <c r="J106" s="479"/>
      <c r="K106" s="479"/>
      <c r="L106" s="479"/>
      <c r="M106" s="479"/>
      <c r="N106" s="479"/>
      <c r="O106" s="479"/>
      <c r="P106" s="479"/>
      <c r="Q106" s="479"/>
      <c r="R106" s="479"/>
      <c r="S106" s="479"/>
      <c r="T106" s="479"/>
      <c r="U106" s="479"/>
      <c r="V106" s="479"/>
      <c r="W106" s="479"/>
      <c r="X106" s="479"/>
      <c r="Y106" s="479"/>
    </row>
  </sheetData>
  <sheetProtection/>
  <mergeCells count="55">
    <mergeCell ref="A102:Y102"/>
    <mergeCell ref="A103:Y103"/>
    <mergeCell ref="A21:K21"/>
    <mergeCell ref="A22:K22"/>
    <mergeCell ref="A23:K23"/>
    <mergeCell ref="A29:A30"/>
    <mergeCell ref="C29:C30"/>
    <mergeCell ref="S29:S30"/>
    <mergeCell ref="Y29:Y30"/>
    <mergeCell ref="J29:J30"/>
    <mergeCell ref="H29:H30"/>
    <mergeCell ref="T29:T30"/>
    <mergeCell ref="U29:U30"/>
    <mergeCell ref="W29:W30"/>
    <mergeCell ref="B29:B30"/>
    <mergeCell ref="D29:D30"/>
    <mergeCell ref="K105:Y106"/>
    <mergeCell ref="L19:Y19"/>
    <mergeCell ref="I29:I30"/>
    <mergeCell ref="F29:F30"/>
    <mergeCell ref="V29:V30"/>
    <mergeCell ref="A105:J106"/>
    <mergeCell ref="K29:R29"/>
    <mergeCell ref="A95:Y95"/>
    <mergeCell ref="A96:Y96"/>
    <mergeCell ref="A97:Y97"/>
    <mergeCell ref="A98:Y98"/>
    <mergeCell ref="A99:Y99"/>
    <mergeCell ref="A100:Y100"/>
    <mergeCell ref="E29:E30"/>
    <mergeCell ref="G29:G30"/>
    <mergeCell ref="A104:Y104"/>
    <mergeCell ref="X29:X30"/>
    <mergeCell ref="A101:Y101"/>
    <mergeCell ref="S12:Y12"/>
    <mergeCell ref="S13:Y13"/>
    <mergeCell ref="L25:Y25"/>
    <mergeCell ref="S14:Y14"/>
    <mergeCell ref="L23:Y23"/>
    <mergeCell ref="L22:Y22"/>
    <mergeCell ref="L21:Y21"/>
    <mergeCell ref="L20:Y20"/>
    <mergeCell ref="A12:R12"/>
    <mergeCell ref="A13:R14"/>
    <mergeCell ref="A15:Y18"/>
    <mergeCell ref="A24:K24"/>
    <mergeCell ref="A25:K25"/>
    <mergeCell ref="L24:Y24"/>
    <mergeCell ref="A19:K19"/>
    <mergeCell ref="A20:K20"/>
    <mergeCell ref="A7:Y11"/>
    <mergeCell ref="A6:G6"/>
    <mergeCell ref="A1:G5"/>
    <mergeCell ref="H1:M6"/>
    <mergeCell ref="O1:Y6"/>
  </mergeCells>
  <printOptions/>
  <pageMargins left="0.2362204724409449" right="0.2362204724409449" top="0.7480314960629921" bottom="0.7480314960629921" header="0.31496062992125984" footer="0.31496062992125984"/>
  <pageSetup horizontalDpi="300" verticalDpi="300" orientation="portrait" paperSize="9" scale="7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100"/>
  <sheetViews>
    <sheetView zoomScalePageLayoutView="0" workbookViewId="0" topLeftCell="A1">
      <selection activeCell="N16" sqref="N16"/>
    </sheetView>
  </sheetViews>
  <sheetFormatPr defaultColWidth="9.140625" defaultRowHeight="15"/>
  <cols>
    <col min="1" max="1" width="4.7109375" style="0" customWidth="1"/>
    <col min="2" max="2" width="4.8515625" style="0" hidden="1" customWidth="1"/>
    <col min="3" max="3" width="12.57421875" style="0" customWidth="1"/>
    <col min="4" max="4" width="4.7109375" style="0" hidden="1" customWidth="1"/>
    <col min="5" max="5" width="11.421875" style="0" hidden="1" customWidth="1"/>
    <col min="6" max="6" width="25.57421875" style="0" customWidth="1"/>
    <col min="7" max="7" width="6.421875" style="0" customWidth="1"/>
    <col min="8" max="8" width="6.28125" style="0" customWidth="1"/>
    <col min="9" max="9" width="27.00390625" style="0" customWidth="1"/>
  </cols>
  <sheetData>
    <row r="1" spans="1:9" ht="15.75" customHeight="1">
      <c r="A1" s="690" t="s">
        <v>170</v>
      </c>
      <c r="B1" s="690"/>
      <c r="C1" s="690"/>
      <c r="D1" s="690"/>
      <c r="E1" s="690"/>
      <c r="F1" s="690"/>
      <c r="G1" s="690"/>
      <c r="H1" s="690"/>
      <c r="I1" s="690"/>
    </row>
    <row r="2" spans="1:9" ht="15.75" customHeight="1">
      <c r="A2" s="690"/>
      <c r="B2" s="690"/>
      <c r="C2" s="690"/>
      <c r="D2" s="690"/>
      <c r="E2" s="690"/>
      <c r="F2" s="690"/>
      <c r="G2" s="690"/>
      <c r="H2" s="690"/>
      <c r="I2" s="690"/>
    </row>
    <row r="3" spans="1:9" ht="15.75" customHeight="1">
      <c r="A3" s="690"/>
      <c r="B3" s="690"/>
      <c r="C3" s="690"/>
      <c r="D3" s="690"/>
      <c r="E3" s="690"/>
      <c r="F3" s="690"/>
      <c r="G3" s="690"/>
      <c r="H3" s="690"/>
      <c r="I3" s="690"/>
    </row>
    <row r="4" spans="1:9" ht="15.75" customHeight="1">
      <c r="A4" s="690"/>
      <c r="B4" s="690"/>
      <c r="C4" s="690"/>
      <c r="D4" s="690"/>
      <c r="E4" s="690"/>
      <c r="F4" s="690"/>
      <c r="G4" s="690"/>
      <c r="H4" s="690"/>
      <c r="I4" s="690"/>
    </row>
    <row r="5" spans="1:9" ht="15.75">
      <c r="A5" s="691" t="s">
        <v>171</v>
      </c>
      <c r="B5" s="691"/>
      <c r="C5" s="691"/>
      <c r="D5" s="691"/>
      <c r="E5" s="691"/>
      <c r="F5" s="691"/>
      <c r="G5" s="548" t="s">
        <v>583</v>
      </c>
      <c r="H5" s="548"/>
      <c r="I5" s="548"/>
    </row>
    <row r="6" spans="1:9" s="12" customFormat="1" ht="15.75" customHeight="1">
      <c r="A6" s="691"/>
      <c r="B6" s="691"/>
      <c r="C6" s="691"/>
      <c r="D6" s="691"/>
      <c r="E6" s="691"/>
      <c r="F6" s="691"/>
      <c r="G6" s="537" t="s">
        <v>585</v>
      </c>
      <c r="H6" s="537"/>
      <c r="I6" s="537"/>
    </row>
    <row r="7" spans="1:9" ht="15.75" customHeight="1">
      <c r="A7" s="692" t="s">
        <v>600</v>
      </c>
      <c r="B7" s="693"/>
      <c r="C7" s="693"/>
      <c r="D7" s="693"/>
      <c r="E7" s="693"/>
      <c r="F7" s="693"/>
      <c r="G7" s="693"/>
      <c r="H7" s="693"/>
      <c r="I7" s="694"/>
    </row>
    <row r="8" spans="1:9" ht="21" customHeight="1">
      <c r="A8" s="695"/>
      <c r="B8" s="696"/>
      <c r="C8" s="696"/>
      <c r="D8" s="696"/>
      <c r="E8" s="696"/>
      <c r="F8" s="696"/>
      <c r="G8" s="696"/>
      <c r="H8" s="696"/>
      <c r="I8" s="697"/>
    </row>
    <row r="9" spans="1:9" ht="18" customHeight="1" hidden="1">
      <c r="A9" s="14"/>
      <c r="B9" s="14"/>
      <c r="C9" s="72" t="s">
        <v>17</v>
      </c>
      <c r="D9" s="72"/>
      <c r="E9" s="21">
        <v>0</v>
      </c>
      <c r="F9" s="21"/>
      <c r="G9" s="72"/>
      <c r="H9" s="72"/>
      <c r="I9" s="72"/>
    </row>
    <row r="10" spans="1:9" ht="15.75" hidden="1">
      <c r="A10" s="14"/>
      <c r="B10" s="14"/>
      <c r="C10" s="72" t="s">
        <v>18</v>
      </c>
      <c r="D10" s="72"/>
      <c r="E10" s="21">
        <v>0.00034722222222222224</v>
      </c>
      <c r="F10" s="21"/>
      <c r="G10" s="72"/>
      <c r="H10" s="72"/>
      <c r="I10" s="72"/>
    </row>
    <row r="11" spans="1:9" ht="15">
      <c r="A11" s="699" t="s">
        <v>385</v>
      </c>
      <c r="B11" s="550"/>
      <c r="C11" s="547" t="s">
        <v>22</v>
      </c>
      <c r="D11" s="547"/>
      <c r="E11" s="551"/>
      <c r="F11" s="553" t="s">
        <v>25</v>
      </c>
      <c r="G11" s="547" t="s">
        <v>26</v>
      </c>
      <c r="H11" s="547" t="s">
        <v>27</v>
      </c>
      <c r="I11" s="547" t="s">
        <v>28</v>
      </c>
    </row>
    <row r="12" spans="1:9" ht="15">
      <c r="A12" s="700"/>
      <c r="B12" s="550"/>
      <c r="C12" s="547"/>
      <c r="D12" s="547"/>
      <c r="E12" s="552"/>
      <c r="F12" s="553"/>
      <c r="G12" s="547"/>
      <c r="H12" s="547"/>
      <c r="I12" s="547"/>
    </row>
    <row r="13" spans="1:9" ht="30" customHeight="1">
      <c r="A13" s="202">
        <v>1</v>
      </c>
      <c r="B13" s="26">
        <v>1</v>
      </c>
      <c r="C13" s="200">
        <f>$E$9+B13*$E$10</f>
        <v>0.00034722222222222224</v>
      </c>
      <c r="D13" s="391">
        <v>1</v>
      </c>
      <c r="E13" s="116">
        <f aca="true" ca="1" t="shared" si="0" ref="E13:E44">RAND()</f>
        <v>0.5943663423593479</v>
      </c>
      <c r="F13" s="386" t="s">
        <v>472</v>
      </c>
      <c r="G13" s="26">
        <v>2000</v>
      </c>
      <c r="H13" s="26">
        <v>2</v>
      </c>
      <c r="I13" s="147" t="s">
        <v>466</v>
      </c>
    </row>
    <row r="14" spans="1:9" ht="30" customHeight="1">
      <c r="A14" s="202">
        <v>2</v>
      </c>
      <c r="B14" s="26">
        <v>2</v>
      </c>
      <c r="C14" s="200">
        <f aca="true" t="shared" si="1" ref="C14:C73">$E$9+B14*$E$10</f>
        <v>0.0006944444444444445</v>
      </c>
      <c r="D14" s="93"/>
      <c r="E14" s="116">
        <f ca="1" t="shared" si="0"/>
        <v>0.9953679241667999</v>
      </c>
      <c r="F14" s="381" t="s">
        <v>252</v>
      </c>
      <c r="G14" s="93">
        <v>2001</v>
      </c>
      <c r="H14" s="9">
        <v>3</v>
      </c>
      <c r="I14" s="95" t="s">
        <v>253</v>
      </c>
    </row>
    <row r="15" spans="1:9" ht="30" customHeight="1">
      <c r="A15" s="202">
        <v>3</v>
      </c>
      <c r="B15" s="26">
        <v>3</v>
      </c>
      <c r="C15" s="200">
        <f t="shared" si="1"/>
        <v>0.0010416666666666667</v>
      </c>
      <c r="D15" s="93"/>
      <c r="E15" s="116">
        <f ca="1" t="shared" si="0"/>
        <v>0.8739318288025588</v>
      </c>
      <c r="F15" s="32" t="s">
        <v>500</v>
      </c>
      <c r="G15" s="9">
        <v>2001</v>
      </c>
      <c r="H15" s="9">
        <v>1</v>
      </c>
      <c r="I15" s="147" t="s">
        <v>566</v>
      </c>
    </row>
    <row r="16" spans="1:9" ht="30" customHeight="1">
      <c r="A16" s="202">
        <v>4</v>
      </c>
      <c r="B16" s="26">
        <v>4</v>
      </c>
      <c r="C16" s="200">
        <f t="shared" si="1"/>
        <v>0.001388888888888889</v>
      </c>
      <c r="D16" s="93"/>
      <c r="E16" s="116">
        <f ca="1" t="shared" si="0"/>
        <v>0.9106166322876121</v>
      </c>
      <c r="F16" s="15" t="s">
        <v>394</v>
      </c>
      <c r="G16" s="93">
        <v>2001</v>
      </c>
      <c r="H16" s="9">
        <v>2</v>
      </c>
      <c r="I16" s="95" t="s">
        <v>388</v>
      </c>
    </row>
    <row r="17" spans="1:9" ht="30" customHeight="1">
      <c r="A17" s="202">
        <v>5</v>
      </c>
      <c r="B17" s="26">
        <v>5</v>
      </c>
      <c r="C17" s="200">
        <f t="shared" si="1"/>
        <v>0.0017361111111111112</v>
      </c>
      <c r="D17" s="204"/>
      <c r="E17" s="116">
        <f ca="1" t="shared" si="0"/>
        <v>0.2884983203236753</v>
      </c>
      <c r="F17" s="15" t="s">
        <v>279</v>
      </c>
      <c r="G17" s="9">
        <v>2000</v>
      </c>
      <c r="H17" s="9">
        <v>1</v>
      </c>
      <c r="I17" s="388" t="s">
        <v>516</v>
      </c>
    </row>
    <row r="18" spans="1:9" ht="30" customHeight="1">
      <c r="A18" s="202">
        <v>6</v>
      </c>
      <c r="B18" s="26">
        <v>6</v>
      </c>
      <c r="C18" s="200">
        <f t="shared" si="1"/>
        <v>0.0020833333333333333</v>
      </c>
      <c r="D18" s="93"/>
      <c r="E18" s="116">
        <f ca="1" t="shared" si="0"/>
        <v>0.7561266141410423</v>
      </c>
      <c r="F18" s="387" t="s">
        <v>186</v>
      </c>
      <c r="G18" s="93">
        <v>2000</v>
      </c>
      <c r="H18" s="9">
        <v>1</v>
      </c>
      <c r="I18" s="95" t="s">
        <v>424</v>
      </c>
    </row>
    <row r="19" spans="1:9" ht="30" customHeight="1">
      <c r="A19" s="202">
        <v>7</v>
      </c>
      <c r="B19" s="26">
        <v>7</v>
      </c>
      <c r="C19" s="200">
        <f t="shared" si="1"/>
        <v>0.0024305555555555556</v>
      </c>
      <c r="D19" s="93"/>
      <c r="E19" s="116">
        <f ca="1" t="shared" si="0"/>
        <v>0.8492619559954369</v>
      </c>
      <c r="F19" s="32" t="s">
        <v>485</v>
      </c>
      <c r="G19" s="93">
        <v>2001</v>
      </c>
      <c r="H19" s="9">
        <v>2</v>
      </c>
      <c r="I19" s="95" t="s">
        <v>478</v>
      </c>
    </row>
    <row r="20" spans="1:9" ht="30" customHeight="1">
      <c r="A20" s="202">
        <v>8</v>
      </c>
      <c r="B20" s="26">
        <v>8</v>
      </c>
      <c r="C20" s="200">
        <f t="shared" si="1"/>
        <v>0.002777777777777778</v>
      </c>
      <c r="D20" s="93"/>
      <c r="E20" s="116">
        <f ca="1" t="shared" si="0"/>
        <v>0.2226191132541775</v>
      </c>
      <c r="F20" s="15" t="s">
        <v>411</v>
      </c>
      <c r="G20" s="93">
        <v>2000</v>
      </c>
      <c r="H20" s="9">
        <v>1</v>
      </c>
      <c r="I20" s="331" t="s">
        <v>532</v>
      </c>
    </row>
    <row r="21" spans="1:9" ht="30" customHeight="1">
      <c r="A21" s="202">
        <v>9</v>
      </c>
      <c r="B21" s="26">
        <v>9</v>
      </c>
      <c r="C21" s="200">
        <f t="shared" si="1"/>
        <v>0.003125</v>
      </c>
      <c r="D21" s="204"/>
      <c r="E21" s="116">
        <f ca="1" t="shared" si="0"/>
        <v>0.5584495097149171</v>
      </c>
      <c r="F21" s="15" t="s">
        <v>218</v>
      </c>
      <c r="G21" s="93">
        <v>2000</v>
      </c>
      <c r="H21" s="9" t="s">
        <v>219</v>
      </c>
      <c r="I21" s="390" t="s">
        <v>227</v>
      </c>
    </row>
    <row r="22" spans="1:9" ht="30" customHeight="1">
      <c r="A22" s="202">
        <v>10</v>
      </c>
      <c r="B22" s="26">
        <v>10</v>
      </c>
      <c r="C22" s="200">
        <f t="shared" si="1"/>
        <v>0.0034722222222222225</v>
      </c>
      <c r="D22" s="93"/>
      <c r="E22" s="116">
        <f ca="1" t="shared" si="0"/>
        <v>0.5400557666385917</v>
      </c>
      <c r="F22" s="210" t="s">
        <v>451</v>
      </c>
      <c r="G22" s="207">
        <v>2000</v>
      </c>
      <c r="H22" s="26">
        <v>2</v>
      </c>
      <c r="I22" s="147" t="s">
        <v>444</v>
      </c>
    </row>
    <row r="23" spans="1:9" ht="30" customHeight="1">
      <c r="A23" s="202">
        <v>11</v>
      </c>
      <c r="B23" s="26">
        <v>11</v>
      </c>
      <c r="C23" s="200">
        <f t="shared" si="1"/>
        <v>0.0038194444444444448</v>
      </c>
      <c r="D23" s="93"/>
      <c r="E23" s="116">
        <f ca="1" t="shared" si="0"/>
        <v>0.6084301009087494</v>
      </c>
      <c r="F23" s="381" t="s">
        <v>187</v>
      </c>
      <c r="G23" s="93">
        <v>2001</v>
      </c>
      <c r="H23" s="9">
        <v>1</v>
      </c>
      <c r="I23" s="95" t="s">
        <v>424</v>
      </c>
    </row>
    <row r="24" spans="1:9" ht="30" customHeight="1">
      <c r="A24" s="202">
        <v>12</v>
      </c>
      <c r="B24" s="26">
        <v>12</v>
      </c>
      <c r="C24" s="200">
        <f t="shared" si="1"/>
        <v>0.004166666666666667</v>
      </c>
      <c r="D24" s="93"/>
      <c r="E24" s="116">
        <f ca="1" t="shared" si="0"/>
        <v>0.3508814686429558</v>
      </c>
      <c r="F24" s="387" t="s">
        <v>381</v>
      </c>
      <c r="G24" s="93">
        <v>2000</v>
      </c>
      <c r="H24" s="9">
        <v>2</v>
      </c>
      <c r="I24" s="95" t="s">
        <v>533</v>
      </c>
    </row>
    <row r="25" spans="1:9" ht="30" customHeight="1">
      <c r="A25" s="341">
        <v>13</v>
      </c>
      <c r="B25" s="26">
        <v>13</v>
      </c>
      <c r="C25" s="200">
        <f t="shared" si="1"/>
        <v>0.004513888888888889</v>
      </c>
      <c r="D25" s="204"/>
      <c r="E25" s="116">
        <f ca="1" t="shared" si="0"/>
        <v>0.010871221395068353</v>
      </c>
      <c r="F25" s="381" t="s">
        <v>420</v>
      </c>
      <c r="G25" s="93">
        <v>2001</v>
      </c>
      <c r="H25" s="9">
        <v>1</v>
      </c>
      <c r="I25" s="95" t="s">
        <v>414</v>
      </c>
    </row>
    <row r="26" spans="1:9" ht="38.25" customHeight="1">
      <c r="A26" s="341">
        <v>14</v>
      </c>
      <c r="B26" s="26">
        <v>14</v>
      </c>
      <c r="C26" s="200">
        <f t="shared" si="1"/>
        <v>0.004861111111111111</v>
      </c>
      <c r="D26" s="391">
        <v>2</v>
      </c>
      <c r="E26" s="116">
        <f ca="1" t="shared" si="0"/>
        <v>0.0790638034742508</v>
      </c>
      <c r="F26" s="32" t="s">
        <v>438</v>
      </c>
      <c r="G26" s="93">
        <v>2000</v>
      </c>
      <c r="H26" s="9">
        <v>1</v>
      </c>
      <c r="I26" s="95" t="s">
        <v>605</v>
      </c>
    </row>
    <row r="27" spans="1:9" ht="30" customHeight="1">
      <c r="A27" s="341">
        <v>15</v>
      </c>
      <c r="B27" s="26">
        <v>15</v>
      </c>
      <c r="C27" s="200">
        <f t="shared" si="1"/>
        <v>0.005208333333333334</v>
      </c>
      <c r="D27" s="337"/>
      <c r="E27" s="116">
        <f ca="1" t="shared" si="0"/>
        <v>0.24643633565733247</v>
      </c>
      <c r="F27" s="32" t="s">
        <v>498</v>
      </c>
      <c r="G27" s="9">
        <v>2001</v>
      </c>
      <c r="H27" s="9">
        <v>1</v>
      </c>
      <c r="I27" s="147" t="s">
        <v>566</v>
      </c>
    </row>
    <row r="28" spans="1:9" ht="30" customHeight="1">
      <c r="A28" s="341">
        <v>16</v>
      </c>
      <c r="B28" s="26">
        <v>16</v>
      </c>
      <c r="C28" s="200">
        <f t="shared" si="1"/>
        <v>0.005555555555555556</v>
      </c>
      <c r="D28" s="93"/>
      <c r="E28" s="116">
        <f ca="1" t="shared" si="0"/>
        <v>0.5117662872760196</v>
      </c>
      <c r="F28" s="15" t="s">
        <v>277</v>
      </c>
      <c r="G28" s="9">
        <v>2000</v>
      </c>
      <c r="H28" s="9">
        <v>2</v>
      </c>
      <c r="I28" s="388" t="s">
        <v>516</v>
      </c>
    </row>
    <row r="29" spans="1:16" ht="36.75" customHeight="1">
      <c r="A29" s="341">
        <v>17</v>
      </c>
      <c r="B29" s="26">
        <v>17</v>
      </c>
      <c r="C29" s="200">
        <f t="shared" si="1"/>
        <v>0.005902777777777778</v>
      </c>
      <c r="D29" s="204"/>
      <c r="E29" s="116">
        <f ca="1" t="shared" si="0"/>
        <v>0.8564116732119809</v>
      </c>
      <c r="F29" s="15" t="s">
        <v>202</v>
      </c>
      <c r="G29" s="93">
        <v>2000</v>
      </c>
      <c r="H29" s="9">
        <v>1</v>
      </c>
      <c r="I29" s="95" t="s">
        <v>388</v>
      </c>
      <c r="P29">
        <v>4</v>
      </c>
    </row>
    <row r="30" spans="1:9" ht="30" customHeight="1">
      <c r="A30" s="341">
        <v>18</v>
      </c>
      <c r="B30" s="26">
        <v>18</v>
      </c>
      <c r="C30" s="200">
        <f t="shared" si="1"/>
        <v>0.00625</v>
      </c>
      <c r="D30" s="93"/>
      <c r="E30" s="116">
        <f ca="1" t="shared" si="0"/>
        <v>0.6167386286552521</v>
      </c>
      <c r="F30" s="32" t="s">
        <v>382</v>
      </c>
      <c r="G30" s="93">
        <v>2001</v>
      </c>
      <c r="H30" s="9">
        <v>2</v>
      </c>
      <c r="I30" s="95" t="s">
        <v>533</v>
      </c>
    </row>
    <row r="31" spans="1:9" ht="30" customHeight="1">
      <c r="A31" s="341">
        <v>19</v>
      </c>
      <c r="B31" s="26">
        <v>19</v>
      </c>
      <c r="C31" s="200">
        <f t="shared" si="1"/>
        <v>0.006597222222222222</v>
      </c>
      <c r="D31" s="93"/>
      <c r="E31" s="116">
        <f ca="1" t="shared" si="0"/>
        <v>0.727565242677426</v>
      </c>
      <c r="F31" s="386" t="s">
        <v>470</v>
      </c>
      <c r="G31" s="207">
        <v>2000</v>
      </c>
      <c r="H31" s="26">
        <v>3</v>
      </c>
      <c r="I31" s="147" t="s">
        <v>466</v>
      </c>
    </row>
    <row r="32" spans="1:9" ht="30" customHeight="1">
      <c r="A32" s="341">
        <v>20</v>
      </c>
      <c r="B32" s="26">
        <v>20</v>
      </c>
      <c r="C32" s="200">
        <f t="shared" si="1"/>
        <v>0.006944444444444445</v>
      </c>
      <c r="D32" s="93"/>
      <c r="E32" s="116">
        <f ca="1" t="shared" si="0"/>
        <v>0.36504838265737316</v>
      </c>
      <c r="F32" s="387" t="s">
        <v>189</v>
      </c>
      <c r="G32" s="93">
        <v>2001</v>
      </c>
      <c r="H32" s="9">
        <v>1</v>
      </c>
      <c r="I32" s="95" t="s">
        <v>425</v>
      </c>
    </row>
    <row r="33" spans="1:9" ht="30" customHeight="1">
      <c r="A33" s="341">
        <v>21</v>
      </c>
      <c r="B33" s="26">
        <v>21</v>
      </c>
      <c r="C33" s="200">
        <f t="shared" si="1"/>
        <v>0.007291666666666667</v>
      </c>
      <c r="D33" s="204"/>
      <c r="E33" s="116">
        <f ca="1" t="shared" si="0"/>
        <v>0.2212478738032102</v>
      </c>
      <c r="F33" s="15" t="s">
        <v>401</v>
      </c>
      <c r="G33" s="93">
        <v>2001</v>
      </c>
      <c r="H33" s="26">
        <v>3</v>
      </c>
      <c r="I33" s="390" t="s">
        <v>227</v>
      </c>
    </row>
    <row r="34" spans="1:9" ht="30" customHeight="1">
      <c r="A34" s="341">
        <v>22</v>
      </c>
      <c r="B34" s="26">
        <v>22</v>
      </c>
      <c r="C34" s="200">
        <f t="shared" si="1"/>
        <v>0.0076388888888888895</v>
      </c>
      <c r="D34" s="93"/>
      <c r="E34" s="116">
        <f ca="1" t="shared" si="0"/>
        <v>0.9517705448222478</v>
      </c>
      <c r="F34" s="32" t="s">
        <v>251</v>
      </c>
      <c r="G34" s="93">
        <v>2001</v>
      </c>
      <c r="H34" s="9">
        <v>3</v>
      </c>
      <c r="I34" s="95" t="s">
        <v>376</v>
      </c>
    </row>
    <row r="35" spans="1:9" ht="39.75" customHeight="1">
      <c r="A35" s="341">
        <v>23</v>
      </c>
      <c r="B35" s="26">
        <v>23</v>
      </c>
      <c r="C35" s="200">
        <f t="shared" si="1"/>
        <v>0.007986111111111112</v>
      </c>
      <c r="D35" s="93"/>
      <c r="E35" s="116">
        <f ca="1" t="shared" si="0"/>
        <v>0.23216278930991585</v>
      </c>
      <c r="F35" s="32" t="s">
        <v>417</v>
      </c>
      <c r="G35" s="9">
        <v>2000</v>
      </c>
      <c r="H35" s="9">
        <v>3</v>
      </c>
      <c r="I35" s="95" t="s">
        <v>414</v>
      </c>
    </row>
    <row r="36" spans="1:10" ht="30" customHeight="1">
      <c r="A36" s="341">
        <v>24</v>
      </c>
      <c r="B36" s="26">
        <v>24</v>
      </c>
      <c r="C36" s="200">
        <f t="shared" si="1"/>
        <v>0.008333333333333333</v>
      </c>
      <c r="D36" s="93"/>
      <c r="E36" s="116">
        <f ca="1" t="shared" si="0"/>
        <v>0.9579269568844708</v>
      </c>
      <c r="F36" s="387" t="s">
        <v>188</v>
      </c>
      <c r="G36" s="93">
        <v>2000</v>
      </c>
      <c r="H36" s="9">
        <v>1</v>
      </c>
      <c r="I36" s="95" t="s">
        <v>424</v>
      </c>
      <c r="J36" s="224"/>
    </row>
    <row r="37" spans="1:10" ht="36.75" customHeight="1">
      <c r="A37" s="341">
        <v>25</v>
      </c>
      <c r="B37" s="26">
        <v>25</v>
      </c>
      <c r="C37" s="200">
        <f t="shared" si="1"/>
        <v>0.008680555555555556</v>
      </c>
      <c r="D37" s="204"/>
      <c r="E37" s="116">
        <f ca="1" t="shared" si="0"/>
        <v>0.6302083978015807</v>
      </c>
      <c r="F37" s="386" t="s">
        <v>410</v>
      </c>
      <c r="G37" s="207">
        <v>2000</v>
      </c>
      <c r="H37" s="26">
        <v>1</v>
      </c>
      <c r="I37" s="95" t="s">
        <v>523</v>
      </c>
      <c r="J37" s="224"/>
    </row>
    <row r="38" spans="1:10" ht="30" customHeight="1">
      <c r="A38" s="341">
        <v>26</v>
      </c>
      <c r="B38" s="26">
        <v>26</v>
      </c>
      <c r="C38" s="200">
        <f t="shared" si="1"/>
        <v>0.009027777777777779</v>
      </c>
      <c r="D38" s="93"/>
      <c r="E38" s="116">
        <f ca="1" t="shared" si="0"/>
        <v>0.3443118501907545</v>
      </c>
      <c r="F38" s="210" t="s">
        <v>452</v>
      </c>
      <c r="G38" s="207">
        <v>2001</v>
      </c>
      <c r="H38" s="26">
        <v>3</v>
      </c>
      <c r="I38" s="147" t="s">
        <v>444</v>
      </c>
      <c r="J38" s="224"/>
    </row>
    <row r="39" spans="1:10" ht="30" customHeight="1">
      <c r="A39" s="341">
        <v>27</v>
      </c>
      <c r="B39" s="26">
        <v>27</v>
      </c>
      <c r="C39" s="200">
        <f t="shared" si="1"/>
        <v>0.009375</v>
      </c>
      <c r="D39" s="93"/>
      <c r="E39" s="116">
        <f ca="1" t="shared" si="0"/>
        <v>0.7575717323071276</v>
      </c>
      <c r="F39" s="32" t="s">
        <v>486</v>
      </c>
      <c r="G39" s="93">
        <v>2001</v>
      </c>
      <c r="H39" s="9" t="s">
        <v>398</v>
      </c>
      <c r="I39" s="95" t="s">
        <v>476</v>
      </c>
      <c r="J39" s="224"/>
    </row>
    <row r="40" spans="1:10" ht="36" customHeight="1">
      <c r="A40" s="341">
        <v>28</v>
      </c>
      <c r="B40" s="26">
        <v>28</v>
      </c>
      <c r="C40" s="200">
        <f t="shared" si="1"/>
        <v>0.009722222222222222</v>
      </c>
      <c r="D40" s="391">
        <v>3</v>
      </c>
      <c r="E40" s="116">
        <f ca="1" t="shared" si="0"/>
        <v>0.513702590239487</v>
      </c>
      <c r="F40" s="15" t="s">
        <v>483</v>
      </c>
      <c r="G40" s="9">
        <v>2000</v>
      </c>
      <c r="H40" s="9">
        <v>2</v>
      </c>
      <c r="I40" s="95" t="s">
        <v>478</v>
      </c>
      <c r="J40" s="224"/>
    </row>
    <row r="41" spans="1:10" ht="37.5" customHeight="1">
      <c r="A41" s="341">
        <v>29</v>
      </c>
      <c r="B41" s="26">
        <v>29</v>
      </c>
      <c r="C41" s="200">
        <f t="shared" si="1"/>
        <v>0.010069444444444445</v>
      </c>
      <c r="D41" s="337"/>
      <c r="E41" s="116">
        <f ca="1" t="shared" si="0"/>
        <v>0.7303086212120469</v>
      </c>
      <c r="F41" s="98" t="s">
        <v>409</v>
      </c>
      <c r="G41" s="93">
        <v>2001</v>
      </c>
      <c r="H41" s="26">
        <v>1</v>
      </c>
      <c r="I41" s="95" t="s">
        <v>522</v>
      </c>
      <c r="J41" s="224"/>
    </row>
    <row r="42" spans="1:10" ht="30" customHeight="1">
      <c r="A42" s="341">
        <v>30</v>
      </c>
      <c r="B42" s="26">
        <v>30</v>
      </c>
      <c r="C42" s="200">
        <f t="shared" si="1"/>
        <v>0.010416666666666668</v>
      </c>
      <c r="D42" s="93"/>
      <c r="E42" s="116">
        <f ca="1" t="shared" si="0"/>
        <v>0.13369538335118936</v>
      </c>
      <c r="F42" s="32" t="s">
        <v>418</v>
      </c>
      <c r="G42" s="9">
        <v>2000</v>
      </c>
      <c r="H42" s="9">
        <v>1</v>
      </c>
      <c r="I42" s="95" t="s">
        <v>414</v>
      </c>
      <c r="J42" s="224"/>
    </row>
    <row r="43" spans="1:10" s="100" customFormat="1" ht="30" customHeight="1">
      <c r="A43" s="341">
        <v>31</v>
      </c>
      <c r="B43" s="26">
        <v>31</v>
      </c>
      <c r="C43" s="200">
        <f t="shared" si="1"/>
        <v>0.010763888888888889</v>
      </c>
      <c r="D43" s="93"/>
      <c r="E43" s="116">
        <f ca="1" t="shared" si="0"/>
        <v>0.08386900132037622</v>
      </c>
      <c r="F43" s="381" t="s">
        <v>379</v>
      </c>
      <c r="G43" s="93">
        <v>2000</v>
      </c>
      <c r="H43" s="9">
        <v>1</v>
      </c>
      <c r="I43" s="95" t="s">
        <v>380</v>
      </c>
      <c r="J43" s="224"/>
    </row>
    <row r="44" spans="1:9" s="100" customFormat="1" ht="30" customHeight="1">
      <c r="A44" s="341">
        <v>32</v>
      </c>
      <c r="B44" s="26">
        <v>32</v>
      </c>
      <c r="C44" s="200">
        <f t="shared" si="1"/>
        <v>0.011111111111111112</v>
      </c>
      <c r="D44" s="93"/>
      <c r="E44" s="116">
        <f ca="1" t="shared" si="0"/>
        <v>0.3727945207450283</v>
      </c>
      <c r="F44" s="32" t="s">
        <v>440</v>
      </c>
      <c r="G44" s="93">
        <v>2000</v>
      </c>
      <c r="H44" s="9">
        <v>1</v>
      </c>
      <c r="I44" s="95" t="s">
        <v>598</v>
      </c>
    </row>
    <row r="45" spans="1:9" ht="30" customHeight="1">
      <c r="A45" s="341">
        <v>33</v>
      </c>
      <c r="B45" s="26">
        <v>33</v>
      </c>
      <c r="C45" s="200">
        <f t="shared" si="1"/>
        <v>0.011458333333333334</v>
      </c>
      <c r="D45" s="204"/>
      <c r="E45" s="116">
        <f aca="true" ca="1" t="shared" si="2" ref="E45:E61">RAND()</f>
        <v>0.6147529843532502</v>
      </c>
      <c r="F45" s="15" t="s">
        <v>393</v>
      </c>
      <c r="G45" s="93">
        <v>2001</v>
      </c>
      <c r="H45" s="9">
        <v>2</v>
      </c>
      <c r="I45" s="95" t="s">
        <v>388</v>
      </c>
    </row>
    <row r="46" spans="1:9" ht="30" customHeight="1">
      <c r="A46" s="341">
        <v>34</v>
      </c>
      <c r="B46" s="26">
        <v>34</v>
      </c>
      <c r="C46" s="200">
        <f t="shared" si="1"/>
        <v>0.011805555555555555</v>
      </c>
      <c r="D46" s="93"/>
      <c r="E46" s="116">
        <f ca="1" t="shared" si="2"/>
        <v>0.07828335742496728</v>
      </c>
      <c r="F46" s="15" t="s">
        <v>403</v>
      </c>
      <c r="G46" s="93">
        <v>2001</v>
      </c>
      <c r="H46" s="26">
        <v>3</v>
      </c>
      <c r="I46" s="390" t="s">
        <v>227</v>
      </c>
    </row>
    <row r="47" spans="1:9" ht="30" customHeight="1">
      <c r="A47" s="341">
        <v>35</v>
      </c>
      <c r="B47" s="26">
        <v>35</v>
      </c>
      <c r="C47" s="200">
        <f t="shared" si="1"/>
        <v>0.012152777777777778</v>
      </c>
      <c r="D47" s="93"/>
      <c r="E47" s="116">
        <f ca="1" t="shared" si="2"/>
        <v>0.8898460754122646</v>
      </c>
      <c r="F47" s="387" t="s">
        <v>427</v>
      </c>
      <c r="G47" s="93">
        <v>2002</v>
      </c>
      <c r="H47" s="113">
        <v>2</v>
      </c>
      <c r="I47" s="95" t="s">
        <v>428</v>
      </c>
    </row>
    <row r="48" spans="1:10" ht="36.75" customHeight="1">
      <c r="A48" s="341">
        <v>36</v>
      </c>
      <c r="B48" s="26">
        <v>36</v>
      </c>
      <c r="C48" s="200">
        <f t="shared" si="1"/>
        <v>0.0125</v>
      </c>
      <c r="D48" s="93"/>
      <c r="E48" s="116">
        <f ca="1" t="shared" si="2"/>
        <v>0.23926352960796304</v>
      </c>
      <c r="F48" s="386" t="s">
        <v>471</v>
      </c>
      <c r="G48" s="207">
        <v>2000</v>
      </c>
      <c r="H48" s="26">
        <v>3</v>
      </c>
      <c r="I48" s="147" t="s">
        <v>466</v>
      </c>
      <c r="J48" s="224"/>
    </row>
    <row r="49" spans="1:10" ht="30" customHeight="1">
      <c r="A49" s="341">
        <v>37</v>
      </c>
      <c r="B49" s="26">
        <v>37</v>
      </c>
      <c r="C49" s="200">
        <f t="shared" si="1"/>
        <v>0.012847222222222223</v>
      </c>
      <c r="D49" s="204"/>
      <c r="E49" s="116">
        <f ca="1" t="shared" si="2"/>
        <v>0.28313496519326753</v>
      </c>
      <c r="F49" s="15" t="s">
        <v>280</v>
      </c>
      <c r="G49" s="9">
        <v>2001</v>
      </c>
      <c r="H49" s="9">
        <v>2</v>
      </c>
      <c r="I49" s="388" t="s">
        <v>516</v>
      </c>
      <c r="J49" s="224"/>
    </row>
    <row r="50" spans="1:10" ht="30" customHeight="1">
      <c r="A50" s="341">
        <v>38</v>
      </c>
      <c r="B50" s="26">
        <v>38</v>
      </c>
      <c r="C50" s="200">
        <f t="shared" si="1"/>
        <v>0.013194444444444444</v>
      </c>
      <c r="D50" s="93"/>
      <c r="E50" s="116">
        <f ca="1" t="shared" si="2"/>
        <v>0.9945727749087365</v>
      </c>
      <c r="F50" s="32" t="s">
        <v>450</v>
      </c>
      <c r="G50" s="93">
        <v>2000</v>
      </c>
      <c r="H50" s="9">
        <v>2</v>
      </c>
      <c r="I50" s="147" t="s">
        <v>444</v>
      </c>
      <c r="J50" s="224"/>
    </row>
    <row r="51" spans="1:10" ht="30" customHeight="1">
      <c r="A51" s="341">
        <v>39</v>
      </c>
      <c r="B51" s="26">
        <v>39</v>
      </c>
      <c r="C51" s="200">
        <f t="shared" si="1"/>
        <v>0.013541666666666667</v>
      </c>
      <c r="D51" s="93"/>
      <c r="E51" s="116">
        <f ca="1" t="shared" si="2"/>
        <v>0.07627493779455308</v>
      </c>
      <c r="F51" s="32" t="s">
        <v>499</v>
      </c>
      <c r="G51" s="9">
        <v>2001</v>
      </c>
      <c r="H51" s="9">
        <v>1</v>
      </c>
      <c r="I51" s="147" t="s">
        <v>566</v>
      </c>
      <c r="J51" s="224"/>
    </row>
    <row r="52" spans="1:10" ht="30" customHeight="1">
      <c r="A52" s="341">
        <v>40</v>
      </c>
      <c r="B52" s="26">
        <v>40</v>
      </c>
      <c r="C52" s="200">
        <f t="shared" si="1"/>
        <v>0.01388888888888889</v>
      </c>
      <c r="D52" s="391">
        <v>4</v>
      </c>
      <c r="E52" s="116">
        <f ca="1" t="shared" si="2"/>
        <v>0.6364351180074583</v>
      </c>
      <c r="F52" s="15" t="s">
        <v>392</v>
      </c>
      <c r="G52" s="93">
        <v>2000</v>
      </c>
      <c r="H52" s="9">
        <v>2</v>
      </c>
      <c r="I52" s="95" t="s">
        <v>388</v>
      </c>
      <c r="J52" s="224"/>
    </row>
    <row r="53" spans="1:9" ht="30" customHeight="1">
      <c r="A53" s="341">
        <v>41</v>
      </c>
      <c r="B53" s="26">
        <v>41</v>
      </c>
      <c r="C53" s="200">
        <f t="shared" si="1"/>
        <v>0.01423611111111111</v>
      </c>
      <c r="D53" s="93"/>
      <c r="E53" s="116">
        <f ca="1" t="shared" si="2"/>
        <v>0.8200700922738378</v>
      </c>
      <c r="F53" s="32" t="s">
        <v>484</v>
      </c>
      <c r="G53" s="93">
        <v>2001</v>
      </c>
      <c r="H53" s="9">
        <v>2</v>
      </c>
      <c r="I53" s="95" t="s">
        <v>478</v>
      </c>
    </row>
    <row r="54" spans="1:9" ht="30" customHeight="1">
      <c r="A54" s="341">
        <v>42</v>
      </c>
      <c r="B54" s="26">
        <v>42</v>
      </c>
      <c r="C54" s="200">
        <f t="shared" si="1"/>
        <v>0.014583333333333334</v>
      </c>
      <c r="D54" s="93"/>
      <c r="E54" s="116">
        <f ca="1" t="shared" si="2"/>
        <v>0.8921780608498386</v>
      </c>
      <c r="F54" s="387" t="s">
        <v>377</v>
      </c>
      <c r="G54" s="93">
        <v>2002</v>
      </c>
      <c r="H54" s="9">
        <v>2</v>
      </c>
      <c r="I54" s="95" t="s">
        <v>378</v>
      </c>
    </row>
    <row r="55" spans="1:9" ht="30" customHeight="1">
      <c r="A55" s="341">
        <v>43</v>
      </c>
      <c r="B55" s="26">
        <v>43</v>
      </c>
      <c r="C55" s="200">
        <f t="shared" si="1"/>
        <v>0.014930555555555556</v>
      </c>
      <c r="D55" s="93"/>
      <c r="E55" s="116">
        <f ca="1" t="shared" si="2"/>
        <v>0.42690863793107425</v>
      </c>
      <c r="F55" s="32" t="s">
        <v>419</v>
      </c>
      <c r="G55" s="9">
        <v>2000</v>
      </c>
      <c r="H55" s="9">
        <v>1</v>
      </c>
      <c r="I55" s="95" t="s">
        <v>414</v>
      </c>
    </row>
    <row r="56" spans="1:9" ht="30" customHeight="1">
      <c r="A56" s="341">
        <v>44</v>
      </c>
      <c r="B56" s="26">
        <v>44</v>
      </c>
      <c r="C56" s="200">
        <f t="shared" si="1"/>
        <v>0.015277777777777779</v>
      </c>
      <c r="D56" s="93"/>
      <c r="E56" s="116">
        <f ca="1" t="shared" si="2"/>
        <v>0.4479446893609329</v>
      </c>
      <c r="F56" s="32" t="s">
        <v>497</v>
      </c>
      <c r="G56" s="9">
        <v>2000</v>
      </c>
      <c r="H56" s="9">
        <v>1</v>
      </c>
      <c r="I56" s="147" t="s">
        <v>565</v>
      </c>
    </row>
    <row r="57" spans="1:9" ht="30" customHeight="1">
      <c r="A57" s="341">
        <v>45</v>
      </c>
      <c r="B57" s="26">
        <v>45</v>
      </c>
      <c r="C57" s="200">
        <f t="shared" si="1"/>
        <v>0.015625</v>
      </c>
      <c r="D57" s="93"/>
      <c r="E57" s="116">
        <f ca="1" t="shared" si="2"/>
        <v>0.6556261552415779</v>
      </c>
      <c r="F57" s="386" t="s">
        <v>473</v>
      </c>
      <c r="G57" s="26">
        <v>2001</v>
      </c>
      <c r="H57" s="26">
        <v>2</v>
      </c>
      <c r="I57" s="147" t="s">
        <v>466</v>
      </c>
    </row>
    <row r="58" spans="1:9" ht="30" customHeight="1">
      <c r="A58" s="341">
        <v>46</v>
      </c>
      <c r="B58" s="26">
        <v>46</v>
      </c>
      <c r="C58" s="200">
        <f t="shared" si="1"/>
        <v>0.015972222222222224</v>
      </c>
      <c r="D58" s="93"/>
      <c r="E58" s="116">
        <f ca="1" t="shared" si="2"/>
        <v>0.3003161495462505</v>
      </c>
      <c r="F58" s="387" t="s">
        <v>530</v>
      </c>
      <c r="G58" s="93">
        <v>2002</v>
      </c>
      <c r="H58" s="113">
        <v>2</v>
      </c>
      <c r="I58" s="95" t="s">
        <v>491</v>
      </c>
    </row>
    <row r="59" spans="1:9" ht="30" customHeight="1">
      <c r="A59" s="341">
        <v>47</v>
      </c>
      <c r="B59" s="26">
        <v>47</v>
      </c>
      <c r="C59" s="200">
        <f t="shared" si="1"/>
        <v>0.016319444444444445</v>
      </c>
      <c r="D59" s="93"/>
      <c r="E59" s="116">
        <f ca="1" t="shared" si="2"/>
        <v>0.5884815931715393</v>
      </c>
      <c r="F59" s="15" t="s">
        <v>402</v>
      </c>
      <c r="G59" s="93">
        <v>2001</v>
      </c>
      <c r="H59" s="26">
        <v>3</v>
      </c>
      <c r="I59" s="390" t="s">
        <v>227</v>
      </c>
    </row>
    <row r="60" spans="1:9" ht="30" customHeight="1">
      <c r="A60" s="341">
        <v>48</v>
      </c>
      <c r="B60" s="26">
        <v>48</v>
      </c>
      <c r="C60" s="200">
        <f t="shared" si="1"/>
        <v>0.016666666666666666</v>
      </c>
      <c r="D60" s="93"/>
      <c r="E60" s="116">
        <f ca="1" t="shared" si="2"/>
        <v>0.031558570882636694</v>
      </c>
      <c r="F60" s="381" t="s">
        <v>426</v>
      </c>
      <c r="G60" s="93">
        <v>2002</v>
      </c>
      <c r="H60" s="9">
        <v>2</v>
      </c>
      <c r="I60" s="95" t="s">
        <v>425</v>
      </c>
    </row>
    <row r="61" spans="1:9" ht="30" customHeight="1">
      <c r="A61" s="341">
        <v>49</v>
      </c>
      <c r="B61" s="26">
        <v>49</v>
      </c>
      <c r="C61" s="200">
        <f t="shared" si="1"/>
        <v>0.01701388888888889</v>
      </c>
      <c r="D61" s="93"/>
      <c r="E61" s="116">
        <f ca="1" t="shared" si="2"/>
        <v>0.8743114097329832</v>
      </c>
      <c r="F61" s="15" t="s">
        <v>281</v>
      </c>
      <c r="G61" s="9">
        <v>2001</v>
      </c>
      <c r="H61" s="9">
        <v>3</v>
      </c>
      <c r="I61" s="388" t="s">
        <v>516</v>
      </c>
    </row>
    <row r="62" spans="1:9" ht="30" customHeight="1">
      <c r="A62" s="341" t="s">
        <v>591</v>
      </c>
      <c r="B62" s="26">
        <v>50</v>
      </c>
      <c r="C62" s="200">
        <f t="shared" si="1"/>
        <v>0.017361111111111112</v>
      </c>
      <c r="D62" s="93" t="s">
        <v>33</v>
      </c>
      <c r="E62" s="93"/>
      <c r="F62" s="32" t="s">
        <v>487</v>
      </c>
      <c r="G62" s="93">
        <v>2001</v>
      </c>
      <c r="H62" s="9">
        <v>2</v>
      </c>
      <c r="I62" s="95" t="s">
        <v>478</v>
      </c>
    </row>
    <row r="63" spans="1:9" ht="20.25" hidden="1">
      <c r="A63" s="341">
        <v>51</v>
      </c>
      <c r="B63" s="26">
        <v>51</v>
      </c>
      <c r="C63" s="23">
        <f t="shared" si="1"/>
        <v>0.017708333333333333</v>
      </c>
      <c r="D63" s="33"/>
      <c r="E63" s="93"/>
      <c r="F63" s="103"/>
      <c r="G63" s="102"/>
      <c r="H63" s="382"/>
      <c r="I63" s="303"/>
    </row>
    <row r="64" spans="1:9" ht="20.25" hidden="1">
      <c r="A64" s="341">
        <v>52</v>
      </c>
      <c r="B64" s="26">
        <v>52</v>
      </c>
      <c r="C64" s="23">
        <f t="shared" si="1"/>
        <v>0.018055555555555557</v>
      </c>
      <c r="D64" s="33"/>
      <c r="E64" s="93"/>
      <c r="F64" s="11"/>
      <c r="G64" s="93"/>
      <c r="H64" s="26"/>
      <c r="I64" s="97"/>
    </row>
    <row r="65" spans="1:9" ht="20.25" hidden="1">
      <c r="A65" s="341">
        <v>53</v>
      </c>
      <c r="B65" s="26">
        <v>53</v>
      </c>
      <c r="C65" s="23">
        <f t="shared" si="1"/>
        <v>0.01840277777777778</v>
      </c>
      <c r="D65" s="33"/>
      <c r="E65" s="93"/>
      <c r="F65" s="11"/>
      <c r="G65" s="93"/>
      <c r="H65" s="26"/>
      <c r="I65" s="97"/>
    </row>
    <row r="66" spans="1:9" ht="20.25" hidden="1">
      <c r="A66" s="341">
        <v>54</v>
      </c>
      <c r="B66" s="26">
        <v>54</v>
      </c>
      <c r="C66" s="23">
        <f t="shared" si="1"/>
        <v>0.01875</v>
      </c>
      <c r="D66" s="33"/>
      <c r="E66" s="93"/>
      <c r="F66" s="11"/>
      <c r="G66" s="93"/>
      <c r="H66" s="26"/>
      <c r="I66" s="97"/>
    </row>
    <row r="67" spans="1:9" ht="20.25" hidden="1">
      <c r="A67" s="341">
        <v>55</v>
      </c>
      <c r="B67" s="26">
        <v>55</v>
      </c>
      <c r="C67" s="23">
        <f t="shared" si="1"/>
        <v>0.019097222222222224</v>
      </c>
      <c r="D67" s="33"/>
      <c r="E67" s="93"/>
      <c r="F67" s="11"/>
      <c r="G67" s="93"/>
      <c r="H67" s="26"/>
      <c r="I67" s="97"/>
    </row>
    <row r="68" spans="1:9" ht="20.25" hidden="1">
      <c r="A68" s="341">
        <v>56</v>
      </c>
      <c r="B68" s="26">
        <v>56</v>
      </c>
      <c r="C68" s="23">
        <f t="shared" si="1"/>
        <v>0.019444444444444445</v>
      </c>
      <c r="D68" s="33"/>
      <c r="E68" s="93"/>
      <c r="F68" s="11"/>
      <c r="G68" s="93"/>
      <c r="H68" s="26"/>
      <c r="I68" s="97"/>
    </row>
    <row r="69" spans="1:9" ht="20.25" hidden="1">
      <c r="A69" s="341">
        <v>57</v>
      </c>
      <c r="B69" s="26">
        <v>57</v>
      </c>
      <c r="C69" s="23">
        <f t="shared" si="1"/>
        <v>0.019791666666666666</v>
      </c>
      <c r="D69" s="33"/>
      <c r="E69" s="93"/>
      <c r="F69" s="11"/>
      <c r="G69" s="93"/>
      <c r="H69" s="26"/>
      <c r="I69" s="97"/>
    </row>
    <row r="70" spans="1:9" ht="20.25" hidden="1">
      <c r="A70" s="341">
        <v>58</v>
      </c>
      <c r="B70" s="26">
        <v>58</v>
      </c>
      <c r="C70" s="23">
        <f t="shared" si="1"/>
        <v>0.02013888888888889</v>
      </c>
      <c r="D70" s="33"/>
      <c r="E70" s="93"/>
      <c r="F70" s="11"/>
      <c r="G70" s="93"/>
      <c r="H70" s="26"/>
      <c r="I70" s="97"/>
    </row>
    <row r="71" spans="1:9" ht="20.25" hidden="1">
      <c r="A71" s="341">
        <v>59</v>
      </c>
      <c r="B71" s="26">
        <v>59</v>
      </c>
      <c r="C71" s="23">
        <f t="shared" si="1"/>
        <v>0.02048611111111111</v>
      </c>
      <c r="D71" s="33"/>
      <c r="E71" s="93"/>
      <c r="F71" s="11"/>
      <c r="G71" s="93"/>
      <c r="H71" s="26"/>
      <c r="I71" s="97"/>
    </row>
    <row r="72" spans="1:9" ht="20.25" hidden="1">
      <c r="A72" s="341">
        <v>60</v>
      </c>
      <c r="B72" s="26">
        <v>60</v>
      </c>
      <c r="C72" s="23">
        <f t="shared" si="1"/>
        <v>0.020833333333333336</v>
      </c>
      <c r="D72" s="33"/>
      <c r="E72" s="93"/>
      <c r="F72" s="11"/>
      <c r="G72" s="93"/>
      <c r="H72" s="26"/>
      <c r="I72" s="97"/>
    </row>
    <row r="73" spans="1:9" ht="20.25" hidden="1">
      <c r="A73" s="341">
        <v>61</v>
      </c>
      <c r="B73" s="26">
        <v>61</v>
      </c>
      <c r="C73" s="23">
        <f t="shared" si="1"/>
        <v>0.021180555555555557</v>
      </c>
      <c r="D73" s="33"/>
      <c r="E73" s="33"/>
      <c r="F73" s="11"/>
      <c r="G73" s="93"/>
      <c r="H73" s="26"/>
      <c r="I73" s="97"/>
    </row>
    <row r="74" spans="1:9" ht="15.75" hidden="1">
      <c r="A74" s="322"/>
      <c r="B74" s="9"/>
      <c r="C74" s="34"/>
      <c r="D74" s="33"/>
      <c r="E74" s="33"/>
      <c r="F74" s="11"/>
      <c r="G74" s="93"/>
      <c r="H74" s="9"/>
      <c r="I74" s="97"/>
    </row>
    <row r="75" spans="1:9" ht="15.75" hidden="1">
      <c r="A75" s="322"/>
      <c r="B75" s="329"/>
      <c r="C75" s="342"/>
      <c r="D75" s="28"/>
      <c r="E75" s="28"/>
      <c r="F75" s="161"/>
      <c r="G75" s="162"/>
      <c r="H75" s="182"/>
      <c r="I75" s="240"/>
    </row>
    <row r="76" spans="1:9" ht="15.75">
      <c r="A76" s="14"/>
      <c r="B76" s="16"/>
      <c r="C76" s="16"/>
      <c r="D76" s="16"/>
      <c r="E76" s="16"/>
      <c r="F76" s="16"/>
      <c r="G76" s="16"/>
      <c r="H76" s="16"/>
      <c r="I76" s="16"/>
    </row>
    <row r="77" spans="1:9" ht="15.75">
      <c r="A77" s="14"/>
      <c r="B77" s="698" t="s">
        <v>66</v>
      </c>
      <c r="C77" s="698"/>
      <c r="D77" s="698"/>
      <c r="E77" s="698"/>
      <c r="F77" s="698"/>
      <c r="G77" s="16"/>
      <c r="H77" s="16"/>
      <c r="I77" s="16"/>
    </row>
    <row r="78" spans="1:9" ht="15.75">
      <c r="A78" s="14"/>
      <c r="B78" s="16"/>
      <c r="C78" s="16"/>
      <c r="D78" s="16"/>
      <c r="E78" s="16"/>
      <c r="F78" s="16"/>
      <c r="G78" s="16"/>
      <c r="H78" s="16"/>
      <c r="I78" s="16"/>
    </row>
    <row r="79" spans="1:9" ht="15.75">
      <c r="A79" s="14"/>
      <c r="B79" s="698" t="s">
        <v>67</v>
      </c>
      <c r="C79" s="698"/>
      <c r="D79" s="698"/>
      <c r="E79" s="698"/>
      <c r="F79" s="698"/>
      <c r="G79" s="16"/>
      <c r="H79" s="16"/>
      <c r="I79" s="16"/>
    </row>
    <row r="80" spans="2:9" ht="15">
      <c r="B80" s="328"/>
      <c r="C80" s="328"/>
      <c r="D80" s="328"/>
      <c r="E80" s="328"/>
      <c r="F80" s="328"/>
      <c r="G80" s="328"/>
      <c r="H80" s="328"/>
      <c r="I80" s="328"/>
    </row>
    <row r="81" spans="2:9" ht="15">
      <c r="B81" s="328"/>
      <c r="C81" s="328"/>
      <c r="D81" s="328"/>
      <c r="E81" s="328"/>
      <c r="F81" s="328"/>
      <c r="G81" s="328"/>
      <c r="H81" s="328"/>
      <c r="I81" s="328"/>
    </row>
    <row r="82" spans="2:9" ht="15">
      <c r="B82" s="328"/>
      <c r="C82" s="328"/>
      <c r="D82" s="328"/>
      <c r="E82" s="328"/>
      <c r="F82" s="328"/>
      <c r="G82" s="328"/>
      <c r="H82" s="328"/>
      <c r="I82" s="328"/>
    </row>
    <row r="100" spans="6:9" ht="15.75">
      <c r="F100" s="160"/>
      <c r="G100" s="332"/>
      <c r="H100" s="157"/>
      <c r="I100" s="333"/>
    </row>
  </sheetData>
  <sheetProtection/>
  <mergeCells count="16">
    <mergeCell ref="B79:F79"/>
    <mergeCell ref="A11:A12"/>
    <mergeCell ref="B11:B12"/>
    <mergeCell ref="C11:C12"/>
    <mergeCell ref="D11:D12"/>
    <mergeCell ref="E11:E12"/>
    <mergeCell ref="F11:F12"/>
    <mergeCell ref="B77:F77"/>
    <mergeCell ref="G11:G12"/>
    <mergeCell ref="H11:H12"/>
    <mergeCell ref="I11:I12"/>
    <mergeCell ref="A1:I4"/>
    <mergeCell ref="A5:F6"/>
    <mergeCell ref="G5:I5"/>
    <mergeCell ref="G6:I6"/>
    <mergeCell ref="A7:I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A34"/>
  <sheetViews>
    <sheetView tabSelected="1" zoomScalePageLayoutView="0" workbookViewId="0" topLeftCell="B1">
      <selection activeCell="A6" sqref="A6:Z8"/>
    </sheetView>
  </sheetViews>
  <sheetFormatPr defaultColWidth="9.140625" defaultRowHeight="15"/>
  <cols>
    <col min="1" max="1" width="4.140625" style="0" hidden="1" customWidth="1"/>
    <col min="2" max="2" width="19.28125" style="0" customWidth="1"/>
    <col min="3" max="3" width="4.8515625" style="0" customWidth="1"/>
    <col min="4" max="4" width="4.57421875" style="0" customWidth="1"/>
    <col min="5" max="6" width="4.8515625" style="0" customWidth="1"/>
    <col min="7" max="7" width="5.57421875" style="0" customWidth="1"/>
    <col min="8" max="8" width="4.8515625" style="0" customWidth="1"/>
    <col min="9" max="9" width="5.421875" style="0" customWidth="1"/>
    <col min="10" max="11" width="4.8515625" style="0" customWidth="1"/>
    <col min="12" max="12" width="5.00390625" style="0" customWidth="1"/>
    <col min="13" max="13" width="4.8515625" style="0" customWidth="1"/>
    <col min="14" max="14" width="3.7109375" style="0" customWidth="1"/>
    <col min="15" max="15" width="5.421875" style="0" customWidth="1"/>
    <col min="16" max="16" width="5.00390625" style="0" customWidth="1"/>
    <col min="17" max="17" width="6.57421875" style="0" customWidth="1"/>
    <col min="18" max="18" width="3.421875" style="0" customWidth="1"/>
    <col min="19" max="19" width="6.28125" style="0" customWidth="1"/>
    <col min="20" max="20" width="3.7109375" style="0" customWidth="1"/>
    <col min="21" max="21" width="6.140625" style="0" customWidth="1"/>
    <col min="22" max="22" width="3.57421875" style="0" customWidth="1"/>
    <col min="23" max="23" width="4.8515625" style="0" customWidth="1"/>
    <col min="24" max="24" width="3.7109375" style="0" customWidth="1"/>
    <col min="25" max="25" width="8.00390625" style="0" customWidth="1"/>
    <col min="26" max="26" width="5.140625" style="0" customWidth="1"/>
  </cols>
  <sheetData>
    <row r="1" spans="1:27" ht="27.75" customHeight="1">
      <c r="A1" s="701"/>
      <c r="B1" s="701"/>
      <c r="C1" s="701"/>
      <c r="D1" s="701"/>
      <c r="E1" s="701"/>
      <c r="F1" s="701"/>
      <c r="G1" s="701"/>
      <c r="H1" s="701"/>
      <c r="I1" s="701"/>
      <c r="J1" s="701"/>
      <c r="K1" s="701"/>
      <c r="L1" s="701"/>
      <c r="M1" s="701"/>
      <c r="N1" s="701"/>
      <c r="O1" s="701"/>
      <c r="P1" s="701"/>
      <c r="Q1" s="701"/>
      <c r="R1" s="701"/>
      <c r="S1" s="701"/>
      <c r="T1" s="701"/>
      <c r="U1" s="701"/>
      <c r="V1" s="701"/>
      <c r="W1" s="701"/>
      <c r="X1" s="701"/>
      <c r="Y1" s="701"/>
      <c r="Z1" s="701"/>
      <c r="AA1" s="84"/>
    </row>
    <row r="2" spans="1:27" ht="27.75" customHeight="1">
      <c r="A2" s="701"/>
      <c r="B2" s="701"/>
      <c r="C2" s="701"/>
      <c r="D2" s="701"/>
      <c r="E2" s="701"/>
      <c r="F2" s="701"/>
      <c r="G2" s="701"/>
      <c r="H2" s="701"/>
      <c r="I2" s="701"/>
      <c r="J2" s="701"/>
      <c r="K2" s="701"/>
      <c r="L2" s="701"/>
      <c r="M2" s="701"/>
      <c r="N2" s="701"/>
      <c r="O2" s="701"/>
      <c r="P2" s="701"/>
      <c r="Q2" s="701"/>
      <c r="R2" s="701"/>
      <c r="S2" s="701"/>
      <c r="T2" s="701"/>
      <c r="U2" s="701"/>
      <c r="V2" s="701"/>
      <c r="W2" s="701"/>
      <c r="X2" s="701"/>
      <c r="Y2" s="701"/>
      <c r="Z2" s="701"/>
      <c r="AA2" s="84"/>
    </row>
    <row r="3" spans="1:27" ht="27.75" customHeight="1">
      <c r="A3" s="701"/>
      <c r="B3" s="701"/>
      <c r="C3" s="701"/>
      <c r="D3" s="701"/>
      <c r="E3" s="701"/>
      <c r="F3" s="701"/>
      <c r="G3" s="701"/>
      <c r="H3" s="701"/>
      <c r="I3" s="701"/>
      <c r="J3" s="701"/>
      <c r="K3" s="701"/>
      <c r="L3" s="701"/>
      <c r="M3" s="701"/>
      <c r="N3" s="701"/>
      <c r="O3" s="701"/>
      <c r="P3" s="701"/>
      <c r="Q3" s="701"/>
      <c r="R3" s="701"/>
      <c r="S3" s="701"/>
      <c r="T3" s="701"/>
      <c r="U3" s="701"/>
      <c r="V3" s="701"/>
      <c r="W3" s="701"/>
      <c r="X3" s="701"/>
      <c r="Y3" s="701"/>
      <c r="Z3" s="701"/>
      <c r="AA3" s="84"/>
    </row>
    <row r="4" spans="1:27" ht="27.75" customHeight="1">
      <c r="A4" s="701"/>
      <c r="B4" s="701"/>
      <c r="C4" s="701"/>
      <c r="D4" s="701"/>
      <c r="E4" s="701"/>
      <c r="F4" s="701"/>
      <c r="G4" s="701"/>
      <c r="H4" s="701"/>
      <c r="I4" s="701"/>
      <c r="J4" s="701"/>
      <c r="K4" s="701"/>
      <c r="L4" s="701"/>
      <c r="M4" s="701"/>
      <c r="N4" s="701"/>
      <c r="O4" s="701"/>
      <c r="P4" s="701"/>
      <c r="Q4" s="701"/>
      <c r="R4" s="701"/>
      <c r="S4" s="701"/>
      <c r="T4" s="701"/>
      <c r="U4" s="701"/>
      <c r="V4" s="701"/>
      <c r="W4" s="701"/>
      <c r="X4" s="701"/>
      <c r="Y4" s="701"/>
      <c r="Z4" s="701"/>
      <c r="AA4" s="84"/>
    </row>
    <row r="5" spans="1:27" ht="15" customHeight="1" thickBot="1">
      <c r="A5" s="514" t="s">
        <v>384</v>
      </c>
      <c r="B5" s="514"/>
      <c r="C5" s="514"/>
      <c r="D5" s="514"/>
      <c r="E5" s="514"/>
      <c r="F5" s="514"/>
      <c r="G5" s="701"/>
      <c r="H5" s="701"/>
      <c r="I5" s="701"/>
      <c r="J5" s="701"/>
      <c r="K5" s="701"/>
      <c r="L5" s="701"/>
      <c r="M5" s="701"/>
      <c r="N5" s="701"/>
      <c r="O5" s="701"/>
      <c r="P5" s="701"/>
      <c r="Q5" s="701"/>
      <c r="R5" s="701"/>
      <c r="S5" s="701"/>
      <c r="T5" s="701"/>
      <c r="U5" s="701"/>
      <c r="V5" s="701"/>
      <c r="W5" s="701"/>
      <c r="X5" s="701"/>
      <c r="Y5" s="701"/>
      <c r="Z5" s="701"/>
      <c r="AA5" s="84"/>
    </row>
    <row r="6" spans="1:27" ht="26.25" customHeight="1">
      <c r="A6" s="704" t="s">
        <v>610</v>
      </c>
      <c r="B6" s="705"/>
      <c r="C6" s="705"/>
      <c r="D6" s="705"/>
      <c r="E6" s="705"/>
      <c r="F6" s="705"/>
      <c r="G6" s="705"/>
      <c r="H6" s="705"/>
      <c r="I6" s="705"/>
      <c r="J6" s="705"/>
      <c r="K6" s="705"/>
      <c r="L6" s="705"/>
      <c r="M6" s="705"/>
      <c r="N6" s="705"/>
      <c r="O6" s="705"/>
      <c r="P6" s="705"/>
      <c r="Q6" s="705"/>
      <c r="R6" s="705"/>
      <c r="S6" s="705"/>
      <c r="T6" s="705"/>
      <c r="U6" s="705"/>
      <c r="V6" s="705"/>
      <c r="W6" s="705"/>
      <c r="X6" s="705"/>
      <c r="Y6" s="705"/>
      <c r="Z6" s="706"/>
      <c r="AA6" s="84"/>
    </row>
    <row r="7" spans="1:27" ht="26.25" customHeight="1">
      <c r="A7" s="707"/>
      <c r="B7" s="701"/>
      <c r="C7" s="701"/>
      <c r="D7" s="701"/>
      <c r="E7" s="701"/>
      <c r="F7" s="701"/>
      <c r="G7" s="701"/>
      <c r="H7" s="701"/>
      <c r="I7" s="701"/>
      <c r="J7" s="701"/>
      <c r="K7" s="701"/>
      <c r="L7" s="701"/>
      <c r="M7" s="701"/>
      <c r="N7" s="701"/>
      <c r="O7" s="701"/>
      <c r="P7" s="701"/>
      <c r="Q7" s="701"/>
      <c r="R7" s="701"/>
      <c r="S7" s="701"/>
      <c r="T7" s="701"/>
      <c r="U7" s="701"/>
      <c r="V7" s="701"/>
      <c r="W7" s="701"/>
      <c r="X7" s="701"/>
      <c r="Y7" s="701"/>
      <c r="Z7" s="708"/>
      <c r="AA7" s="84"/>
    </row>
    <row r="8" spans="1:27" ht="26.25" customHeight="1" thickBot="1">
      <c r="A8" s="709"/>
      <c r="B8" s="710"/>
      <c r="C8" s="710"/>
      <c r="D8" s="710"/>
      <c r="E8" s="710"/>
      <c r="F8" s="710"/>
      <c r="G8" s="710"/>
      <c r="H8" s="710"/>
      <c r="I8" s="710"/>
      <c r="J8" s="710"/>
      <c r="K8" s="710"/>
      <c r="L8" s="710"/>
      <c r="M8" s="710"/>
      <c r="N8" s="710"/>
      <c r="O8" s="710"/>
      <c r="P8" s="710"/>
      <c r="Q8" s="710"/>
      <c r="R8" s="710"/>
      <c r="S8" s="710"/>
      <c r="T8" s="710"/>
      <c r="U8" s="710"/>
      <c r="V8" s="710"/>
      <c r="W8" s="710"/>
      <c r="X8" s="710"/>
      <c r="Y8" s="710"/>
      <c r="Z8" s="711"/>
      <c r="AA8" s="84"/>
    </row>
    <row r="9" spans="1:26" ht="15">
      <c r="A9" s="714" t="s">
        <v>659</v>
      </c>
      <c r="B9" s="715"/>
      <c r="C9" s="715"/>
      <c r="D9" s="715"/>
      <c r="E9" s="715"/>
      <c r="F9" s="715"/>
      <c r="G9" s="715"/>
      <c r="H9" s="715"/>
      <c r="I9" s="715"/>
      <c r="J9" s="715"/>
      <c r="K9" s="715"/>
      <c r="L9" s="715"/>
      <c r="M9" s="715"/>
      <c r="N9" s="715"/>
      <c r="O9" s="715"/>
      <c r="P9" s="715"/>
      <c r="Q9" s="715"/>
      <c r="R9" s="715"/>
      <c r="S9" s="715"/>
      <c r="T9" s="715"/>
      <c r="U9" s="715"/>
      <c r="V9" s="715"/>
      <c r="W9" s="715"/>
      <c r="X9" s="715"/>
      <c r="Y9" s="715"/>
      <c r="Z9" s="716"/>
    </row>
    <row r="10" spans="1:26" ht="21" customHeight="1" thickBot="1">
      <c r="A10" s="717"/>
      <c r="B10" s="718"/>
      <c r="C10" s="718"/>
      <c r="D10" s="718"/>
      <c r="E10" s="718"/>
      <c r="F10" s="718"/>
      <c r="G10" s="718"/>
      <c r="H10" s="718"/>
      <c r="I10" s="718"/>
      <c r="J10" s="718"/>
      <c r="K10" s="718"/>
      <c r="L10" s="718"/>
      <c r="M10" s="718"/>
      <c r="N10" s="718"/>
      <c r="O10" s="718"/>
      <c r="P10" s="718"/>
      <c r="Q10" s="718"/>
      <c r="R10" s="718"/>
      <c r="S10" s="718"/>
      <c r="T10" s="718"/>
      <c r="U10" s="718"/>
      <c r="V10" s="718"/>
      <c r="W10" s="718"/>
      <c r="X10" s="718"/>
      <c r="Y10" s="718"/>
      <c r="Z10" s="719"/>
    </row>
    <row r="11" spans="1:26" ht="16.5" thickBot="1">
      <c r="A11" s="720" t="s">
        <v>161</v>
      </c>
      <c r="B11" s="720" t="s">
        <v>162</v>
      </c>
      <c r="C11" s="729" t="s">
        <v>163</v>
      </c>
      <c r="D11" s="730"/>
      <c r="E11" s="730"/>
      <c r="F11" s="730"/>
      <c r="G11" s="730"/>
      <c r="H11" s="730"/>
      <c r="I11" s="731" t="s">
        <v>166</v>
      </c>
      <c r="J11" s="702" t="s">
        <v>102</v>
      </c>
      <c r="K11" s="729" t="s">
        <v>164</v>
      </c>
      <c r="L11" s="730"/>
      <c r="M11" s="730"/>
      <c r="N11" s="730"/>
      <c r="O11" s="730"/>
      <c r="P11" s="730"/>
      <c r="Q11" s="731" t="s">
        <v>166</v>
      </c>
      <c r="R11" s="702" t="s">
        <v>102</v>
      </c>
      <c r="S11" s="722" t="s">
        <v>165</v>
      </c>
      <c r="T11" s="723"/>
      <c r="U11" s="723"/>
      <c r="V11" s="723"/>
      <c r="W11" s="723"/>
      <c r="X11" s="724"/>
      <c r="Y11" s="725" t="s">
        <v>166</v>
      </c>
      <c r="Z11" s="727" t="s">
        <v>102</v>
      </c>
    </row>
    <row r="12" spans="1:79" ht="66" customHeight="1" thickBot="1">
      <c r="A12" s="721"/>
      <c r="B12" s="721"/>
      <c r="C12" s="140" t="s">
        <v>167</v>
      </c>
      <c r="D12" s="141" t="s">
        <v>102</v>
      </c>
      <c r="E12" s="142" t="s">
        <v>168</v>
      </c>
      <c r="F12" s="141" t="s">
        <v>102</v>
      </c>
      <c r="G12" s="142" t="s">
        <v>169</v>
      </c>
      <c r="H12" s="143" t="s">
        <v>102</v>
      </c>
      <c r="I12" s="732"/>
      <c r="J12" s="703"/>
      <c r="K12" s="140" t="s">
        <v>167</v>
      </c>
      <c r="L12" s="141" t="s">
        <v>102</v>
      </c>
      <c r="M12" s="142" t="s">
        <v>168</v>
      </c>
      <c r="N12" s="141" t="s">
        <v>102</v>
      </c>
      <c r="O12" s="142" t="s">
        <v>169</v>
      </c>
      <c r="P12" s="143" t="s">
        <v>102</v>
      </c>
      <c r="Q12" s="732"/>
      <c r="R12" s="703"/>
      <c r="S12" s="140" t="s">
        <v>167</v>
      </c>
      <c r="T12" s="141" t="s">
        <v>102</v>
      </c>
      <c r="U12" s="142" t="s">
        <v>168</v>
      </c>
      <c r="V12" s="141" t="s">
        <v>102</v>
      </c>
      <c r="W12" s="142" t="s">
        <v>169</v>
      </c>
      <c r="X12" s="143" t="s">
        <v>102</v>
      </c>
      <c r="Y12" s="726"/>
      <c r="Z12" s="728"/>
      <c r="AC12" s="398"/>
      <c r="AD12" s="398"/>
      <c r="AE12" s="398"/>
      <c r="AF12" s="398"/>
      <c r="AG12" s="398"/>
      <c r="AH12" s="398"/>
      <c r="AI12" s="398"/>
      <c r="AJ12" s="398"/>
      <c r="AK12" s="398"/>
      <c r="AL12" s="398"/>
      <c r="AM12" s="398"/>
      <c r="AN12" s="398"/>
      <c r="AO12" s="398"/>
      <c r="AP12" s="398"/>
      <c r="AQ12" s="398"/>
      <c r="AR12" s="398"/>
      <c r="AS12" s="398"/>
      <c r="AT12" s="398"/>
      <c r="AU12" s="398"/>
      <c r="AV12" s="398"/>
      <c r="AW12" s="398"/>
      <c r="AX12" s="398"/>
      <c r="AY12" s="398"/>
      <c r="AZ12" s="398"/>
      <c r="BA12" s="398"/>
      <c r="BB12" s="398"/>
      <c r="BC12" s="398"/>
      <c r="BD12" s="398"/>
      <c r="BE12" s="398"/>
      <c r="BF12" s="398"/>
      <c r="BG12" s="398"/>
      <c r="BH12" s="398"/>
      <c r="BI12" s="398"/>
      <c r="BJ12" s="398"/>
      <c r="BK12" s="398"/>
      <c r="BL12" s="398"/>
      <c r="BM12" s="398"/>
      <c r="BN12" s="398"/>
      <c r="BO12" s="398"/>
      <c r="BP12" s="398"/>
      <c r="BQ12" s="398"/>
      <c r="BR12" s="398"/>
      <c r="BS12" s="398"/>
      <c r="BT12" s="398"/>
      <c r="BU12" s="398"/>
      <c r="BV12" s="398"/>
      <c r="BW12" s="398"/>
      <c r="BX12" s="398"/>
      <c r="BY12" s="398"/>
      <c r="BZ12" s="398"/>
      <c r="CA12" s="398"/>
    </row>
    <row r="13" spans="1:26" ht="26.25" customHeight="1">
      <c r="A13" s="418">
        <v>1</v>
      </c>
      <c r="B13" s="426" t="s">
        <v>289</v>
      </c>
      <c r="C13" s="431">
        <v>426</v>
      </c>
      <c r="D13" s="432">
        <f aca="true" t="shared" si="0" ref="D13:D26">RANK(C13,$C$13:$C$27,0)</f>
        <v>1</v>
      </c>
      <c r="E13" s="432">
        <v>421</v>
      </c>
      <c r="F13" s="432">
        <f aca="true" t="shared" si="1" ref="F13:F26">RANK(E13,$E$13:$E$27,0)</f>
        <v>1</v>
      </c>
      <c r="G13" s="432">
        <v>390</v>
      </c>
      <c r="H13" s="433">
        <f aca="true" t="shared" si="2" ref="H13:H22">RANK(G13,$G$13:$G$27,0)</f>
        <v>3</v>
      </c>
      <c r="I13" s="425">
        <f aca="true" t="shared" si="3" ref="I13:I26">C13+E13+G13</f>
        <v>1237</v>
      </c>
      <c r="J13" s="425">
        <f aca="true" t="shared" si="4" ref="J13:J26">RANK(I13,$I$13:$I$27,0)</f>
        <v>1</v>
      </c>
      <c r="K13" s="431">
        <v>436</v>
      </c>
      <c r="L13" s="432">
        <f aca="true" t="shared" si="5" ref="L13:L24">RANK(K13,$K$13:$K$27,0)</f>
        <v>1</v>
      </c>
      <c r="M13" s="432">
        <v>404</v>
      </c>
      <c r="N13" s="432">
        <f aca="true" t="shared" si="6" ref="N13:N24">RANK(M13,$M$13:$M$27,0)</f>
        <v>2</v>
      </c>
      <c r="O13" s="432">
        <v>450</v>
      </c>
      <c r="P13" s="433">
        <f aca="true" t="shared" si="7" ref="P13:P23">RANK(O13,$O$13:$O$27,0)</f>
        <v>1</v>
      </c>
      <c r="Q13" s="425">
        <f aca="true" t="shared" si="8" ref="Q13:Q24">K13+M13+O13</f>
        <v>1290</v>
      </c>
      <c r="R13" s="425">
        <f aca="true" t="shared" si="9" ref="R13:R24">RANK(Q13,$Q$13:$Q$27,0)</f>
        <v>1</v>
      </c>
      <c r="S13" s="431">
        <f aca="true" t="shared" si="10" ref="S13:S27">C13+K13</f>
        <v>862</v>
      </c>
      <c r="T13" s="432">
        <f aca="true" t="shared" si="11" ref="T13:T27">RANK(S13,$S$13:$S$27,0)</f>
        <v>1</v>
      </c>
      <c r="U13" s="432">
        <f aca="true" t="shared" si="12" ref="U13:U27">E13+M13</f>
        <v>825</v>
      </c>
      <c r="V13" s="432">
        <f aca="true" t="shared" si="13" ref="V13:V27">RANK(U13,$U$13:$U$27,0)</f>
        <v>1</v>
      </c>
      <c r="W13" s="432">
        <f aca="true" t="shared" si="14" ref="W13:W27">G13+O13</f>
        <v>840</v>
      </c>
      <c r="X13" s="433">
        <f aca="true" t="shared" si="15" ref="X13:X27">RANK(W13,$W$13:$W$27,0)</f>
        <v>1</v>
      </c>
      <c r="Y13" s="444">
        <f aca="true" t="shared" si="16" ref="Y13:Y27">S13+U13+W13</f>
        <v>2527</v>
      </c>
      <c r="Z13" s="355">
        <f aca="true" t="shared" si="17" ref="Z13:Z27">RANK(Y13,$Y$13:$Y$27,0)</f>
        <v>1</v>
      </c>
    </row>
    <row r="14" spans="1:26" ht="24.75" customHeight="1">
      <c r="A14" s="439">
        <v>2</v>
      </c>
      <c r="B14" s="427" t="s">
        <v>285</v>
      </c>
      <c r="C14" s="434">
        <v>394</v>
      </c>
      <c r="D14" s="105">
        <f t="shared" si="0"/>
        <v>2</v>
      </c>
      <c r="E14" s="105">
        <v>349</v>
      </c>
      <c r="F14" s="105">
        <f t="shared" si="1"/>
        <v>5</v>
      </c>
      <c r="G14" s="105">
        <v>330</v>
      </c>
      <c r="H14" s="435">
        <f t="shared" si="2"/>
        <v>5</v>
      </c>
      <c r="I14" s="316">
        <f t="shared" si="3"/>
        <v>1073</v>
      </c>
      <c r="J14" s="316">
        <f t="shared" si="4"/>
        <v>5</v>
      </c>
      <c r="K14" s="434">
        <v>395</v>
      </c>
      <c r="L14" s="105">
        <f t="shared" si="5"/>
        <v>3</v>
      </c>
      <c r="M14" s="105">
        <v>414</v>
      </c>
      <c r="N14" s="354">
        <f t="shared" si="6"/>
        <v>1</v>
      </c>
      <c r="O14" s="105">
        <v>420</v>
      </c>
      <c r="P14" s="441">
        <f t="shared" si="7"/>
        <v>2</v>
      </c>
      <c r="Q14" s="316">
        <f t="shared" si="8"/>
        <v>1229</v>
      </c>
      <c r="R14" s="316">
        <f t="shared" si="9"/>
        <v>2</v>
      </c>
      <c r="S14" s="434">
        <f t="shared" si="10"/>
        <v>789</v>
      </c>
      <c r="T14" s="105">
        <f t="shared" si="11"/>
        <v>2</v>
      </c>
      <c r="U14" s="105">
        <f t="shared" si="12"/>
        <v>763</v>
      </c>
      <c r="V14" s="354">
        <f t="shared" si="13"/>
        <v>2</v>
      </c>
      <c r="W14" s="105">
        <f t="shared" si="14"/>
        <v>750</v>
      </c>
      <c r="X14" s="441">
        <f t="shared" si="15"/>
        <v>3</v>
      </c>
      <c r="Y14" s="445">
        <f t="shared" si="16"/>
        <v>2302</v>
      </c>
      <c r="Z14" s="316">
        <f t="shared" si="17"/>
        <v>2</v>
      </c>
    </row>
    <row r="15" spans="1:26" ht="24.75" customHeight="1">
      <c r="A15" s="439">
        <v>3</v>
      </c>
      <c r="B15" s="428" t="s">
        <v>513</v>
      </c>
      <c r="C15" s="434">
        <v>372</v>
      </c>
      <c r="D15" s="105">
        <f t="shared" si="0"/>
        <v>4</v>
      </c>
      <c r="E15" s="105">
        <v>372</v>
      </c>
      <c r="F15" s="105">
        <f t="shared" si="1"/>
        <v>3</v>
      </c>
      <c r="G15" s="105">
        <v>450</v>
      </c>
      <c r="H15" s="435">
        <f t="shared" si="2"/>
        <v>1</v>
      </c>
      <c r="I15" s="316">
        <f t="shared" si="3"/>
        <v>1194</v>
      </c>
      <c r="J15" s="316">
        <f t="shared" si="4"/>
        <v>2</v>
      </c>
      <c r="K15" s="434">
        <v>353</v>
      </c>
      <c r="L15" s="105">
        <f t="shared" si="5"/>
        <v>4</v>
      </c>
      <c r="M15" s="105">
        <v>334</v>
      </c>
      <c r="N15" s="354">
        <f t="shared" si="6"/>
        <v>7</v>
      </c>
      <c r="O15" s="105">
        <v>390</v>
      </c>
      <c r="P15" s="441">
        <f t="shared" si="7"/>
        <v>3</v>
      </c>
      <c r="Q15" s="316">
        <f t="shared" si="8"/>
        <v>1077</v>
      </c>
      <c r="R15" s="316">
        <f t="shared" si="9"/>
        <v>4</v>
      </c>
      <c r="S15" s="434">
        <f t="shared" si="10"/>
        <v>725</v>
      </c>
      <c r="T15" s="105">
        <f t="shared" si="11"/>
        <v>4</v>
      </c>
      <c r="U15" s="105">
        <f t="shared" si="12"/>
        <v>706</v>
      </c>
      <c r="V15" s="354">
        <f t="shared" si="13"/>
        <v>5</v>
      </c>
      <c r="W15" s="105">
        <f t="shared" si="14"/>
        <v>840</v>
      </c>
      <c r="X15" s="441">
        <f t="shared" si="15"/>
        <v>1</v>
      </c>
      <c r="Y15" s="445">
        <f t="shared" si="16"/>
        <v>2271</v>
      </c>
      <c r="Z15" s="316">
        <f t="shared" si="17"/>
        <v>3</v>
      </c>
    </row>
    <row r="16" spans="1:26" ht="24.75" customHeight="1">
      <c r="A16" s="439">
        <v>4</v>
      </c>
      <c r="B16" s="428" t="s">
        <v>292</v>
      </c>
      <c r="C16" s="434">
        <v>360</v>
      </c>
      <c r="D16" s="105">
        <f t="shared" si="0"/>
        <v>5</v>
      </c>
      <c r="E16" s="105">
        <v>367</v>
      </c>
      <c r="F16" s="105">
        <f t="shared" si="1"/>
        <v>4</v>
      </c>
      <c r="G16" s="105">
        <v>360</v>
      </c>
      <c r="H16" s="435">
        <f t="shared" si="2"/>
        <v>4</v>
      </c>
      <c r="I16" s="316">
        <f t="shared" si="3"/>
        <v>1087</v>
      </c>
      <c r="J16" s="316">
        <f t="shared" si="4"/>
        <v>4</v>
      </c>
      <c r="K16" s="434">
        <v>399</v>
      </c>
      <c r="L16" s="105">
        <f t="shared" si="5"/>
        <v>2</v>
      </c>
      <c r="M16" s="105">
        <v>373</v>
      </c>
      <c r="N16" s="354">
        <f t="shared" si="6"/>
        <v>3</v>
      </c>
      <c r="O16" s="105">
        <v>330</v>
      </c>
      <c r="P16" s="441">
        <f t="shared" si="7"/>
        <v>5</v>
      </c>
      <c r="Q16" s="316">
        <f t="shared" si="8"/>
        <v>1102</v>
      </c>
      <c r="R16" s="316">
        <f t="shared" si="9"/>
        <v>3</v>
      </c>
      <c r="S16" s="434">
        <f t="shared" si="10"/>
        <v>759</v>
      </c>
      <c r="T16" s="105">
        <f t="shared" si="11"/>
        <v>3</v>
      </c>
      <c r="U16" s="105">
        <f t="shared" si="12"/>
        <v>740</v>
      </c>
      <c r="V16" s="354">
        <f t="shared" si="13"/>
        <v>3</v>
      </c>
      <c r="W16" s="105">
        <f t="shared" si="14"/>
        <v>690</v>
      </c>
      <c r="X16" s="441">
        <f t="shared" si="15"/>
        <v>4</v>
      </c>
      <c r="Y16" s="445">
        <f t="shared" si="16"/>
        <v>2189</v>
      </c>
      <c r="Z16" s="316">
        <f t="shared" si="17"/>
        <v>4</v>
      </c>
    </row>
    <row r="17" spans="1:26" ht="24.75" customHeight="1">
      <c r="A17" s="439">
        <v>5</v>
      </c>
      <c r="B17" s="428" t="s">
        <v>320</v>
      </c>
      <c r="C17" s="434">
        <v>352</v>
      </c>
      <c r="D17" s="105">
        <f t="shared" si="0"/>
        <v>6</v>
      </c>
      <c r="E17" s="105">
        <v>378</v>
      </c>
      <c r="F17" s="105">
        <f t="shared" si="1"/>
        <v>2</v>
      </c>
      <c r="G17" s="105">
        <v>420</v>
      </c>
      <c r="H17" s="435">
        <f t="shared" si="2"/>
        <v>2</v>
      </c>
      <c r="I17" s="316">
        <f t="shared" si="3"/>
        <v>1150</v>
      </c>
      <c r="J17" s="316">
        <f t="shared" si="4"/>
        <v>3</v>
      </c>
      <c r="K17" s="434">
        <v>314</v>
      </c>
      <c r="L17" s="105">
        <f t="shared" si="5"/>
        <v>10</v>
      </c>
      <c r="M17" s="105">
        <v>330</v>
      </c>
      <c r="N17" s="354">
        <f t="shared" si="6"/>
        <v>8</v>
      </c>
      <c r="O17" s="105">
        <v>250</v>
      </c>
      <c r="P17" s="441">
        <f t="shared" si="7"/>
        <v>9</v>
      </c>
      <c r="Q17" s="316">
        <f t="shared" si="8"/>
        <v>894</v>
      </c>
      <c r="R17" s="316">
        <f t="shared" si="9"/>
        <v>9</v>
      </c>
      <c r="S17" s="434">
        <f t="shared" si="10"/>
        <v>666</v>
      </c>
      <c r="T17" s="105">
        <f t="shared" si="11"/>
        <v>5</v>
      </c>
      <c r="U17" s="105">
        <f t="shared" si="12"/>
        <v>708</v>
      </c>
      <c r="V17" s="354">
        <f t="shared" si="13"/>
        <v>4</v>
      </c>
      <c r="W17" s="105">
        <f t="shared" si="14"/>
        <v>670</v>
      </c>
      <c r="X17" s="441">
        <f t="shared" si="15"/>
        <v>5</v>
      </c>
      <c r="Y17" s="445">
        <f t="shared" si="16"/>
        <v>2044</v>
      </c>
      <c r="Z17" s="316">
        <f t="shared" si="17"/>
        <v>5</v>
      </c>
    </row>
    <row r="18" spans="1:26" ht="24.75" customHeight="1">
      <c r="A18" s="439">
        <v>6</v>
      </c>
      <c r="B18" s="428" t="s">
        <v>395</v>
      </c>
      <c r="C18" s="434">
        <v>306</v>
      </c>
      <c r="D18" s="105">
        <f t="shared" si="0"/>
        <v>11</v>
      </c>
      <c r="E18" s="105">
        <v>328</v>
      </c>
      <c r="F18" s="105">
        <f t="shared" si="1"/>
        <v>8</v>
      </c>
      <c r="G18" s="105">
        <v>250</v>
      </c>
      <c r="H18" s="435">
        <f t="shared" si="2"/>
        <v>9</v>
      </c>
      <c r="I18" s="316">
        <f t="shared" si="3"/>
        <v>884</v>
      </c>
      <c r="J18" s="316">
        <f t="shared" si="4"/>
        <v>8</v>
      </c>
      <c r="K18" s="434">
        <v>346</v>
      </c>
      <c r="L18" s="105">
        <f t="shared" si="5"/>
        <v>5</v>
      </c>
      <c r="M18" s="105">
        <v>352</v>
      </c>
      <c r="N18" s="354">
        <f t="shared" si="6"/>
        <v>4</v>
      </c>
      <c r="O18" s="105">
        <v>360</v>
      </c>
      <c r="P18" s="441">
        <f t="shared" si="7"/>
        <v>4</v>
      </c>
      <c r="Q18" s="316">
        <f t="shared" si="8"/>
        <v>1058</v>
      </c>
      <c r="R18" s="316">
        <f t="shared" si="9"/>
        <v>5</v>
      </c>
      <c r="S18" s="434">
        <f t="shared" si="10"/>
        <v>652</v>
      </c>
      <c r="T18" s="105">
        <f t="shared" si="11"/>
        <v>6</v>
      </c>
      <c r="U18" s="105">
        <f t="shared" si="12"/>
        <v>680</v>
      </c>
      <c r="V18" s="354">
        <f t="shared" si="13"/>
        <v>6</v>
      </c>
      <c r="W18" s="105">
        <f t="shared" si="14"/>
        <v>610</v>
      </c>
      <c r="X18" s="441">
        <f t="shared" si="15"/>
        <v>6</v>
      </c>
      <c r="Y18" s="445">
        <f t="shared" si="16"/>
        <v>1942</v>
      </c>
      <c r="Z18" s="316">
        <f t="shared" si="17"/>
        <v>6</v>
      </c>
    </row>
    <row r="19" spans="1:26" ht="24.75" customHeight="1">
      <c r="A19" s="439">
        <v>7</v>
      </c>
      <c r="B19" s="429" t="s">
        <v>512</v>
      </c>
      <c r="C19" s="434">
        <v>312</v>
      </c>
      <c r="D19" s="105">
        <f t="shared" si="0"/>
        <v>9</v>
      </c>
      <c r="E19" s="105">
        <v>349</v>
      </c>
      <c r="F19" s="105">
        <f t="shared" si="1"/>
        <v>5</v>
      </c>
      <c r="G19" s="105">
        <v>290</v>
      </c>
      <c r="H19" s="435">
        <f t="shared" si="2"/>
        <v>7</v>
      </c>
      <c r="I19" s="316">
        <f t="shared" si="3"/>
        <v>951</v>
      </c>
      <c r="J19" s="316">
        <f t="shared" si="4"/>
        <v>7</v>
      </c>
      <c r="K19" s="434">
        <v>333</v>
      </c>
      <c r="L19" s="105">
        <f t="shared" si="5"/>
        <v>7</v>
      </c>
      <c r="M19" s="105">
        <v>308</v>
      </c>
      <c r="N19" s="354">
        <f t="shared" si="6"/>
        <v>10</v>
      </c>
      <c r="O19" s="105">
        <v>270</v>
      </c>
      <c r="P19" s="441">
        <f t="shared" si="7"/>
        <v>8</v>
      </c>
      <c r="Q19" s="316">
        <f t="shared" si="8"/>
        <v>911</v>
      </c>
      <c r="R19" s="316">
        <f t="shared" si="9"/>
        <v>8</v>
      </c>
      <c r="S19" s="434">
        <f t="shared" si="10"/>
        <v>645</v>
      </c>
      <c r="T19" s="105">
        <f t="shared" si="11"/>
        <v>8</v>
      </c>
      <c r="U19" s="105">
        <f t="shared" si="12"/>
        <v>657</v>
      </c>
      <c r="V19" s="354">
        <f t="shared" si="13"/>
        <v>8</v>
      </c>
      <c r="W19" s="105">
        <f t="shared" si="14"/>
        <v>560</v>
      </c>
      <c r="X19" s="441">
        <f t="shared" si="15"/>
        <v>7</v>
      </c>
      <c r="Y19" s="445">
        <f t="shared" si="16"/>
        <v>1862</v>
      </c>
      <c r="Z19" s="316">
        <f t="shared" si="17"/>
        <v>7</v>
      </c>
    </row>
    <row r="20" spans="1:26" ht="24.75" customHeight="1">
      <c r="A20" s="439">
        <v>8</v>
      </c>
      <c r="B20" s="428" t="s">
        <v>404</v>
      </c>
      <c r="C20" s="434">
        <v>294</v>
      </c>
      <c r="D20" s="105">
        <f t="shared" si="0"/>
        <v>13</v>
      </c>
      <c r="E20" s="105">
        <v>315</v>
      </c>
      <c r="F20" s="105">
        <f t="shared" si="1"/>
        <v>10</v>
      </c>
      <c r="G20" s="105">
        <v>270</v>
      </c>
      <c r="H20" s="435">
        <f t="shared" si="2"/>
        <v>8</v>
      </c>
      <c r="I20" s="316">
        <f t="shared" si="3"/>
        <v>879</v>
      </c>
      <c r="J20" s="316">
        <f t="shared" si="4"/>
        <v>9</v>
      </c>
      <c r="K20" s="434">
        <v>292</v>
      </c>
      <c r="L20" s="105">
        <f t="shared" si="5"/>
        <v>11</v>
      </c>
      <c r="M20" s="105">
        <v>347</v>
      </c>
      <c r="N20" s="354">
        <f t="shared" si="6"/>
        <v>6</v>
      </c>
      <c r="O20" s="105">
        <v>290</v>
      </c>
      <c r="P20" s="441">
        <f t="shared" si="7"/>
        <v>7</v>
      </c>
      <c r="Q20" s="316">
        <f t="shared" si="8"/>
        <v>929</v>
      </c>
      <c r="R20" s="316">
        <f t="shared" si="9"/>
        <v>7</v>
      </c>
      <c r="S20" s="434">
        <f t="shared" si="10"/>
        <v>586</v>
      </c>
      <c r="T20" s="105">
        <f t="shared" si="11"/>
        <v>11</v>
      </c>
      <c r="U20" s="105">
        <f t="shared" si="12"/>
        <v>662</v>
      </c>
      <c r="V20" s="354">
        <f t="shared" si="13"/>
        <v>7</v>
      </c>
      <c r="W20" s="105">
        <f t="shared" si="14"/>
        <v>560</v>
      </c>
      <c r="X20" s="441">
        <f t="shared" si="15"/>
        <v>7</v>
      </c>
      <c r="Y20" s="445">
        <f t="shared" si="16"/>
        <v>1808</v>
      </c>
      <c r="Z20" s="316">
        <f t="shared" si="17"/>
        <v>8</v>
      </c>
    </row>
    <row r="21" spans="1:26" ht="24.75" customHeight="1">
      <c r="A21" s="439">
        <v>9</v>
      </c>
      <c r="B21" s="428" t="s">
        <v>293</v>
      </c>
      <c r="C21" s="434">
        <v>313</v>
      </c>
      <c r="D21" s="105">
        <f t="shared" si="0"/>
        <v>8</v>
      </c>
      <c r="E21" s="105">
        <v>304</v>
      </c>
      <c r="F21" s="105">
        <f t="shared" si="1"/>
        <v>11</v>
      </c>
      <c r="G21" s="105">
        <v>230</v>
      </c>
      <c r="H21" s="435">
        <f t="shared" si="2"/>
        <v>10</v>
      </c>
      <c r="I21" s="316">
        <f t="shared" si="3"/>
        <v>847</v>
      </c>
      <c r="J21" s="316">
        <f t="shared" si="4"/>
        <v>11</v>
      </c>
      <c r="K21" s="434">
        <v>339</v>
      </c>
      <c r="L21" s="105">
        <f t="shared" si="5"/>
        <v>6</v>
      </c>
      <c r="M21" s="105">
        <v>318</v>
      </c>
      <c r="N21" s="354">
        <f t="shared" si="6"/>
        <v>9</v>
      </c>
      <c r="O21" s="105">
        <v>230</v>
      </c>
      <c r="P21" s="441">
        <f t="shared" si="7"/>
        <v>10</v>
      </c>
      <c r="Q21" s="316">
        <f t="shared" si="8"/>
        <v>887</v>
      </c>
      <c r="R21" s="316">
        <f t="shared" si="9"/>
        <v>10</v>
      </c>
      <c r="S21" s="434">
        <f t="shared" si="10"/>
        <v>652</v>
      </c>
      <c r="T21" s="105">
        <f t="shared" si="11"/>
        <v>6</v>
      </c>
      <c r="U21" s="105">
        <f t="shared" si="12"/>
        <v>622</v>
      </c>
      <c r="V21" s="354">
        <f t="shared" si="13"/>
        <v>9</v>
      </c>
      <c r="W21" s="105">
        <f t="shared" si="14"/>
        <v>460</v>
      </c>
      <c r="X21" s="441">
        <f t="shared" si="15"/>
        <v>9</v>
      </c>
      <c r="Y21" s="445">
        <f t="shared" si="16"/>
        <v>1734</v>
      </c>
      <c r="Z21" s="316">
        <f t="shared" si="17"/>
        <v>9</v>
      </c>
    </row>
    <row r="22" spans="1:26" ht="24.75" customHeight="1">
      <c r="A22" s="439">
        <v>10</v>
      </c>
      <c r="B22" s="428" t="s">
        <v>508</v>
      </c>
      <c r="C22" s="434">
        <v>315</v>
      </c>
      <c r="D22" s="105">
        <f t="shared" si="0"/>
        <v>7</v>
      </c>
      <c r="E22" s="105">
        <v>321</v>
      </c>
      <c r="F22" s="105">
        <f t="shared" si="1"/>
        <v>9</v>
      </c>
      <c r="G22" s="105">
        <v>220</v>
      </c>
      <c r="H22" s="435">
        <f t="shared" si="2"/>
        <v>11</v>
      </c>
      <c r="I22" s="316">
        <f t="shared" si="3"/>
        <v>856</v>
      </c>
      <c r="J22" s="316">
        <f t="shared" si="4"/>
        <v>10</v>
      </c>
      <c r="K22" s="434">
        <v>315</v>
      </c>
      <c r="L22" s="105">
        <f t="shared" si="5"/>
        <v>9</v>
      </c>
      <c r="M22" s="105">
        <v>301</v>
      </c>
      <c r="N22" s="354">
        <f t="shared" si="6"/>
        <v>11</v>
      </c>
      <c r="O22" s="105">
        <v>220</v>
      </c>
      <c r="P22" s="441">
        <f t="shared" si="7"/>
        <v>11</v>
      </c>
      <c r="Q22" s="316">
        <f t="shared" si="8"/>
        <v>836</v>
      </c>
      <c r="R22" s="316">
        <f t="shared" si="9"/>
        <v>11</v>
      </c>
      <c r="S22" s="434">
        <f t="shared" si="10"/>
        <v>630</v>
      </c>
      <c r="T22" s="105">
        <f t="shared" si="11"/>
        <v>10</v>
      </c>
      <c r="U22" s="105">
        <f t="shared" si="12"/>
        <v>622</v>
      </c>
      <c r="V22" s="354">
        <f t="shared" si="13"/>
        <v>9</v>
      </c>
      <c r="W22" s="105">
        <f t="shared" si="14"/>
        <v>440</v>
      </c>
      <c r="X22" s="441">
        <f t="shared" si="15"/>
        <v>10</v>
      </c>
      <c r="Y22" s="445">
        <f t="shared" si="16"/>
        <v>1692</v>
      </c>
      <c r="Z22" s="316">
        <f t="shared" si="17"/>
        <v>10</v>
      </c>
    </row>
    <row r="23" spans="1:26" ht="24.75" customHeight="1">
      <c r="A23" s="439">
        <v>11</v>
      </c>
      <c r="B23" s="428" t="s">
        <v>507</v>
      </c>
      <c r="C23" s="434">
        <v>308</v>
      </c>
      <c r="D23" s="105">
        <f t="shared" si="0"/>
        <v>10</v>
      </c>
      <c r="E23" s="105">
        <v>211</v>
      </c>
      <c r="F23" s="105">
        <f t="shared" si="1"/>
        <v>13</v>
      </c>
      <c r="G23" s="105"/>
      <c r="H23" s="435"/>
      <c r="I23" s="316">
        <f t="shared" si="3"/>
        <v>519</v>
      </c>
      <c r="J23" s="316">
        <f t="shared" si="4"/>
        <v>14</v>
      </c>
      <c r="K23" s="434">
        <v>326</v>
      </c>
      <c r="L23" s="105">
        <f t="shared" si="5"/>
        <v>8</v>
      </c>
      <c r="M23" s="105">
        <v>349</v>
      </c>
      <c r="N23" s="354">
        <f t="shared" si="6"/>
        <v>5</v>
      </c>
      <c r="O23" s="105">
        <v>310</v>
      </c>
      <c r="P23" s="441">
        <f t="shared" si="7"/>
        <v>6</v>
      </c>
      <c r="Q23" s="316">
        <f t="shared" si="8"/>
        <v>985</v>
      </c>
      <c r="R23" s="316">
        <f t="shared" si="9"/>
        <v>6</v>
      </c>
      <c r="S23" s="434">
        <f t="shared" si="10"/>
        <v>634</v>
      </c>
      <c r="T23" s="105">
        <f t="shared" si="11"/>
        <v>9</v>
      </c>
      <c r="U23" s="105">
        <f t="shared" si="12"/>
        <v>560</v>
      </c>
      <c r="V23" s="354">
        <f t="shared" si="13"/>
        <v>11</v>
      </c>
      <c r="W23" s="105">
        <f t="shared" si="14"/>
        <v>310</v>
      </c>
      <c r="X23" s="441">
        <f t="shared" si="15"/>
        <v>11</v>
      </c>
      <c r="Y23" s="445">
        <f t="shared" si="16"/>
        <v>1504</v>
      </c>
      <c r="Z23" s="316">
        <f t="shared" si="17"/>
        <v>11</v>
      </c>
    </row>
    <row r="24" spans="1:26" ht="24.75" customHeight="1">
      <c r="A24" s="439">
        <v>12</v>
      </c>
      <c r="B24" s="428" t="s">
        <v>509</v>
      </c>
      <c r="C24" s="434">
        <v>377</v>
      </c>
      <c r="D24" s="105">
        <f t="shared" si="0"/>
        <v>3</v>
      </c>
      <c r="E24" s="105">
        <v>345</v>
      </c>
      <c r="F24" s="105">
        <f t="shared" si="1"/>
        <v>7</v>
      </c>
      <c r="G24" s="105">
        <v>310</v>
      </c>
      <c r="H24" s="435">
        <f>RANK(G24,$G$13:$G$27,0)</f>
        <v>6</v>
      </c>
      <c r="I24" s="316">
        <f t="shared" si="3"/>
        <v>1032</v>
      </c>
      <c r="J24" s="316">
        <f t="shared" si="4"/>
        <v>6</v>
      </c>
      <c r="K24" s="434">
        <v>106</v>
      </c>
      <c r="L24" s="105">
        <f t="shared" si="5"/>
        <v>13</v>
      </c>
      <c r="M24" s="105">
        <v>106</v>
      </c>
      <c r="N24" s="354">
        <f t="shared" si="6"/>
        <v>13</v>
      </c>
      <c r="O24" s="415"/>
      <c r="P24" s="441"/>
      <c r="Q24" s="316">
        <f t="shared" si="8"/>
        <v>212</v>
      </c>
      <c r="R24" s="316">
        <f t="shared" si="9"/>
        <v>13</v>
      </c>
      <c r="S24" s="434">
        <f t="shared" si="10"/>
        <v>483</v>
      </c>
      <c r="T24" s="105">
        <f t="shared" si="11"/>
        <v>12</v>
      </c>
      <c r="U24" s="105">
        <f t="shared" si="12"/>
        <v>451</v>
      </c>
      <c r="V24" s="354">
        <f t="shared" si="13"/>
        <v>12</v>
      </c>
      <c r="W24" s="105">
        <f t="shared" si="14"/>
        <v>310</v>
      </c>
      <c r="X24" s="441">
        <f t="shared" si="15"/>
        <v>11</v>
      </c>
      <c r="Y24" s="445">
        <f t="shared" si="16"/>
        <v>1244</v>
      </c>
      <c r="Z24" s="316">
        <f t="shared" si="17"/>
        <v>12</v>
      </c>
    </row>
    <row r="25" spans="1:26" ht="24.75" customHeight="1">
      <c r="A25" s="439">
        <v>13</v>
      </c>
      <c r="B25" s="428" t="s">
        <v>506</v>
      </c>
      <c r="C25" s="434">
        <v>288</v>
      </c>
      <c r="D25" s="105">
        <f t="shared" si="0"/>
        <v>14</v>
      </c>
      <c r="E25" s="105">
        <v>185</v>
      </c>
      <c r="F25" s="105">
        <f t="shared" si="1"/>
        <v>14</v>
      </c>
      <c r="G25" s="105">
        <v>210</v>
      </c>
      <c r="H25" s="435">
        <f>RANK(G25,$G$13:$G$27,0)</f>
        <v>12</v>
      </c>
      <c r="I25" s="316">
        <f t="shared" si="3"/>
        <v>683</v>
      </c>
      <c r="J25" s="316">
        <f t="shared" si="4"/>
        <v>12</v>
      </c>
      <c r="K25" s="434"/>
      <c r="L25" s="105"/>
      <c r="M25" s="105"/>
      <c r="N25" s="354"/>
      <c r="O25" s="105"/>
      <c r="P25" s="441"/>
      <c r="Q25" s="316"/>
      <c r="R25" s="316"/>
      <c r="S25" s="434">
        <f t="shared" si="10"/>
        <v>288</v>
      </c>
      <c r="T25" s="105">
        <f t="shared" si="11"/>
        <v>14</v>
      </c>
      <c r="U25" s="105">
        <f t="shared" si="12"/>
        <v>185</v>
      </c>
      <c r="V25" s="354">
        <f t="shared" si="13"/>
        <v>14</v>
      </c>
      <c r="W25" s="105">
        <f t="shared" si="14"/>
        <v>210</v>
      </c>
      <c r="X25" s="441">
        <f t="shared" si="15"/>
        <v>13</v>
      </c>
      <c r="Y25" s="445">
        <f t="shared" si="16"/>
        <v>683</v>
      </c>
      <c r="Z25" s="316">
        <f t="shared" si="17"/>
        <v>13</v>
      </c>
    </row>
    <row r="26" spans="1:26" ht="24.75" customHeight="1">
      <c r="A26" s="439">
        <v>14</v>
      </c>
      <c r="B26" s="428" t="s">
        <v>511</v>
      </c>
      <c r="C26" s="434">
        <v>305</v>
      </c>
      <c r="D26" s="105">
        <f t="shared" si="0"/>
        <v>12</v>
      </c>
      <c r="E26" s="105">
        <v>296</v>
      </c>
      <c r="F26" s="105">
        <f t="shared" si="1"/>
        <v>12</v>
      </c>
      <c r="G26" s="105"/>
      <c r="H26" s="435"/>
      <c r="I26" s="316">
        <f t="shared" si="3"/>
        <v>601</v>
      </c>
      <c r="J26" s="316">
        <f t="shared" si="4"/>
        <v>13</v>
      </c>
      <c r="K26" s="434"/>
      <c r="L26" s="105"/>
      <c r="M26" s="105"/>
      <c r="N26" s="354"/>
      <c r="O26" s="105"/>
      <c r="P26" s="441"/>
      <c r="Q26" s="316"/>
      <c r="R26" s="316"/>
      <c r="S26" s="434">
        <f t="shared" si="10"/>
        <v>305</v>
      </c>
      <c r="T26" s="105">
        <f t="shared" si="11"/>
        <v>13</v>
      </c>
      <c r="U26" s="105">
        <f t="shared" si="12"/>
        <v>296</v>
      </c>
      <c r="V26" s="354">
        <f t="shared" si="13"/>
        <v>13</v>
      </c>
      <c r="W26" s="105">
        <f t="shared" si="14"/>
        <v>0</v>
      </c>
      <c r="X26" s="441">
        <f t="shared" si="15"/>
        <v>14</v>
      </c>
      <c r="Y26" s="445">
        <f t="shared" si="16"/>
        <v>601</v>
      </c>
      <c r="Z26" s="316">
        <f t="shared" si="17"/>
        <v>14</v>
      </c>
    </row>
    <row r="27" spans="1:26" ht="24.75" customHeight="1" thickBot="1">
      <c r="A27" s="440">
        <v>15</v>
      </c>
      <c r="B27" s="430" t="s">
        <v>510</v>
      </c>
      <c r="C27" s="436"/>
      <c r="D27" s="437"/>
      <c r="E27" s="437"/>
      <c r="F27" s="437"/>
      <c r="G27" s="437"/>
      <c r="H27" s="438"/>
      <c r="I27" s="317"/>
      <c r="J27" s="317"/>
      <c r="K27" s="436">
        <v>122</v>
      </c>
      <c r="L27" s="437">
        <f>RANK(K27,$K$13:$K$27,0)</f>
        <v>12</v>
      </c>
      <c r="M27" s="437">
        <v>140</v>
      </c>
      <c r="N27" s="442">
        <f>RANK(M27,$M$13:$M$27,0)</f>
        <v>12</v>
      </c>
      <c r="O27" s="437"/>
      <c r="P27" s="443"/>
      <c r="Q27" s="317">
        <f>K27+M27+O27</f>
        <v>262</v>
      </c>
      <c r="R27" s="317">
        <f>RANK(Q27,$Q$13:$Q$27,0)</f>
        <v>12</v>
      </c>
      <c r="S27" s="436">
        <f t="shared" si="10"/>
        <v>122</v>
      </c>
      <c r="T27" s="437">
        <f t="shared" si="11"/>
        <v>15</v>
      </c>
      <c r="U27" s="437">
        <f t="shared" si="12"/>
        <v>140</v>
      </c>
      <c r="V27" s="442">
        <f t="shared" si="13"/>
        <v>15</v>
      </c>
      <c r="W27" s="437">
        <f t="shared" si="14"/>
        <v>0</v>
      </c>
      <c r="X27" s="443">
        <f t="shared" si="15"/>
        <v>14</v>
      </c>
      <c r="Y27" s="446">
        <f t="shared" si="16"/>
        <v>262</v>
      </c>
      <c r="Z27" s="317">
        <f t="shared" si="17"/>
        <v>15</v>
      </c>
    </row>
    <row r="28" spans="1:26" ht="15.75">
      <c r="A28" s="81"/>
      <c r="B28" s="82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</row>
    <row r="29" spans="2:19" ht="15">
      <c r="B29" s="712" t="s">
        <v>514</v>
      </c>
      <c r="C29" s="712"/>
      <c r="D29" s="712"/>
      <c r="E29" s="712"/>
      <c r="F29" s="712"/>
      <c r="G29" s="712"/>
      <c r="H29" s="712"/>
      <c r="I29" s="712"/>
      <c r="J29" s="712"/>
      <c r="K29" s="712"/>
      <c r="L29" s="712"/>
      <c r="M29" s="712"/>
      <c r="N29" s="712"/>
      <c r="O29" s="712"/>
      <c r="P29" s="712"/>
      <c r="Q29" s="712"/>
      <c r="R29" s="712"/>
      <c r="S29" s="712"/>
    </row>
    <row r="30" spans="2:19" ht="15">
      <c r="B30" s="197"/>
      <c r="C30" s="197"/>
      <c r="D30" s="197"/>
      <c r="E30" s="197"/>
      <c r="F30" s="197"/>
      <c r="G30" s="197"/>
      <c r="H30" s="197"/>
      <c r="I30" s="197"/>
      <c r="J30" s="197"/>
      <c r="K30" s="197"/>
      <c r="L30" s="197"/>
      <c r="M30" s="197"/>
      <c r="N30" s="83"/>
      <c r="O30" s="83"/>
      <c r="P30" s="83"/>
      <c r="Q30" s="137"/>
      <c r="R30" s="137"/>
      <c r="S30" s="83"/>
    </row>
    <row r="31" spans="2:19" ht="15">
      <c r="B31" s="83"/>
      <c r="C31" s="83"/>
      <c r="D31" s="83"/>
      <c r="E31" s="83"/>
      <c r="F31" s="83"/>
      <c r="G31" s="83"/>
      <c r="H31" s="83"/>
      <c r="I31" s="137"/>
      <c r="J31" s="137"/>
      <c r="K31" s="83"/>
      <c r="L31" s="83"/>
      <c r="M31" s="83"/>
      <c r="N31" s="83"/>
      <c r="O31" s="83"/>
      <c r="P31" s="83"/>
      <c r="Q31" s="137"/>
      <c r="R31" s="137"/>
      <c r="S31" s="83"/>
    </row>
    <row r="32" spans="2:19" ht="15">
      <c r="B32" s="713" t="s">
        <v>515</v>
      </c>
      <c r="C32" s="713"/>
      <c r="D32" s="713"/>
      <c r="E32" s="713"/>
      <c r="F32" s="713"/>
      <c r="G32" s="713"/>
      <c r="H32" s="713"/>
      <c r="I32" s="713"/>
      <c r="J32" s="713"/>
      <c r="K32" s="713"/>
      <c r="L32" s="713"/>
      <c r="M32" s="713"/>
      <c r="N32" s="713"/>
      <c r="O32" s="713"/>
      <c r="P32" s="713"/>
      <c r="Q32" s="713"/>
      <c r="R32" s="713"/>
      <c r="S32" s="713"/>
    </row>
    <row r="33" spans="2:13" ht="15">
      <c r="B33" s="197"/>
      <c r="C33" s="197"/>
      <c r="D33" s="197"/>
      <c r="E33" s="197"/>
      <c r="F33" s="197"/>
      <c r="G33" s="197"/>
      <c r="H33" s="197"/>
      <c r="I33" s="197"/>
      <c r="J33" s="197"/>
      <c r="K33" s="197"/>
      <c r="L33" s="197"/>
      <c r="M33" s="197"/>
    </row>
    <row r="34" spans="2:19" ht="15.75">
      <c r="B34" s="82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</row>
  </sheetData>
  <sheetProtection/>
  <mergeCells count="19">
    <mergeCell ref="B29:S29"/>
    <mergeCell ref="B32:S32"/>
    <mergeCell ref="A9:Z10"/>
    <mergeCell ref="A11:A12"/>
    <mergeCell ref="B11:B12"/>
    <mergeCell ref="S11:X11"/>
    <mergeCell ref="Y11:Y12"/>
    <mergeCell ref="Z11:Z12"/>
    <mergeCell ref="C11:H11"/>
    <mergeCell ref="I11:I12"/>
    <mergeCell ref="J11:J12"/>
    <mergeCell ref="K11:P11"/>
    <mergeCell ref="Q11:Q12"/>
    <mergeCell ref="A1:F4"/>
    <mergeCell ref="A5:F5"/>
    <mergeCell ref="G1:P5"/>
    <mergeCell ref="Q1:Z5"/>
    <mergeCell ref="R11:R12"/>
    <mergeCell ref="A6:Z8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7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Y130"/>
  <sheetViews>
    <sheetView zoomScalePageLayoutView="0" workbookViewId="0" topLeftCell="A1">
      <selection activeCell="V22" sqref="V22"/>
    </sheetView>
  </sheetViews>
  <sheetFormatPr defaultColWidth="9.140625" defaultRowHeight="15"/>
  <cols>
    <col min="1" max="1" width="3.7109375" style="0" customWidth="1"/>
    <col min="2" max="2" width="4.421875" style="0" customWidth="1"/>
    <col min="3" max="3" width="5.7109375" style="0" customWidth="1"/>
    <col min="4" max="4" width="10.28125" style="0" hidden="1" customWidth="1"/>
    <col min="5" max="7" width="10.57421875" style="0" hidden="1" customWidth="1"/>
    <col min="8" max="8" width="24.7109375" style="0" customWidth="1"/>
    <col min="9" max="9" width="7.140625" style="0" customWidth="1"/>
    <col min="10" max="10" width="6.57421875" style="0" customWidth="1"/>
    <col min="11" max="11" width="29.140625" style="0" customWidth="1"/>
    <col min="12" max="13" width="4.00390625" style="0" customWidth="1"/>
    <col min="14" max="14" width="4.7109375" style="0" customWidth="1"/>
    <col min="15" max="15" width="9.7109375" style="0" customWidth="1"/>
    <col min="16" max="16" width="10.140625" style="0" hidden="1" customWidth="1"/>
    <col min="17" max="17" width="10.140625" style="0" customWidth="1"/>
    <col min="18" max="18" width="9.140625" style="0" customWidth="1"/>
    <col min="19" max="19" width="5.28125" style="0" customWidth="1"/>
  </cols>
  <sheetData>
    <row r="1" spans="1:19" ht="30.75" customHeight="1">
      <c r="A1" s="564" t="s">
        <v>601</v>
      </c>
      <c r="B1" s="564"/>
      <c r="C1" s="564"/>
      <c r="D1" s="564"/>
      <c r="E1" s="564"/>
      <c r="F1" s="564"/>
      <c r="G1" s="564"/>
      <c r="H1" s="564"/>
      <c r="I1" s="564"/>
      <c r="J1" s="564"/>
      <c r="K1" s="564"/>
      <c r="L1" s="564"/>
      <c r="M1" s="564"/>
      <c r="N1" s="564"/>
      <c r="O1" s="564"/>
      <c r="P1" s="564"/>
      <c r="Q1" s="564"/>
      <c r="R1" s="564"/>
      <c r="S1" s="564"/>
    </row>
    <row r="2" spans="1:19" ht="30.75" customHeight="1">
      <c r="A2" s="564"/>
      <c r="B2" s="564"/>
      <c r="C2" s="564"/>
      <c r="D2" s="564"/>
      <c r="E2" s="564"/>
      <c r="F2" s="564"/>
      <c r="G2" s="564"/>
      <c r="H2" s="564"/>
      <c r="I2" s="564"/>
      <c r="J2" s="564"/>
      <c r="K2" s="564"/>
      <c r="L2" s="564"/>
      <c r="M2" s="564"/>
      <c r="N2" s="564"/>
      <c r="O2" s="564"/>
      <c r="P2" s="564"/>
      <c r="Q2" s="564"/>
      <c r="R2" s="564"/>
      <c r="S2" s="564"/>
    </row>
    <row r="3" spans="1:19" ht="30.75" customHeight="1">
      <c r="A3" s="564"/>
      <c r="B3" s="564"/>
      <c r="C3" s="564"/>
      <c r="D3" s="564"/>
      <c r="E3" s="564"/>
      <c r="F3" s="564"/>
      <c r="G3" s="564"/>
      <c r="H3" s="564"/>
      <c r="I3" s="564"/>
      <c r="J3" s="564"/>
      <c r="K3" s="564"/>
      <c r="L3" s="564"/>
      <c r="M3" s="564"/>
      <c r="N3" s="564"/>
      <c r="O3" s="564"/>
      <c r="P3" s="564"/>
      <c r="Q3" s="564"/>
      <c r="R3" s="564"/>
      <c r="S3" s="564"/>
    </row>
    <row r="4" spans="1:19" ht="30.75" customHeight="1">
      <c r="A4" s="564"/>
      <c r="B4" s="564"/>
      <c r="C4" s="564"/>
      <c r="D4" s="564"/>
      <c r="E4" s="564"/>
      <c r="F4" s="564"/>
      <c r="G4" s="564"/>
      <c r="H4" s="564"/>
      <c r="I4" s="564"/>
      <c r="J4" s="564"/>
      <c r="K4" s="564"/>
      <c r="L4" s="564"/>
      <c r="M4" s="564"/>
      <c r="N4" s="564"/>
      <c r="O4" s="564"/>
      <c r="P4" s="564"/>
      <c r="Q4" s="564"/>
      <c r="R4" s="564"/>
      <c r="S4" s="564"/>
    </row>
    <row r="5" spans="1:19" ht="17.25" customHeight="1">
      <c r="A5" s="683" t="s">
        <v>384</v>
      </c>
      <c r="B5" s="683"/>
      <c r="C5" s="683"/>
      <c r="D5" s="683"/>
      <c r="E5" s="683"/>
      <c r="F5" s="683"/>
      <c r="G5" s="683"/>
      <c r="H5" s="683"/>
      <c r="I5" s="683"/>
      <c r="J5" s="682"/>
      <c r="K5" s="682"/>
      <c r="L5" s="682"/>
      <c r="M5" s="682"/>
      <c r="N5" s="682"/>
      <c r="O5" s="682"/>
      <c r="P5" s="682"/>
      <c r="Q5" s="682"/>
      <c r="R5" s="682"/>
      <c r="S5" s="682"/>
    </row>
    <row r="6" spans="1:19" s="370" customFormat="1" ht="30.75" customHeight="1">
      <c r="A6" s="684" t="s">
        <v>592</v>
      </c>
      <c r="B6" s="685"/>
      <c r="C6" s="685"/>
      <c r="D6" s="685"/>
      <c r="E6" s="685"/>
      <c r="F6" s="685"/>
      <c r="G6" s="685"/>
      <c r="H6" s="685"/>
      <c r="I6" s="685"/>
      <c r="J6" s="685"/>
      <c r="K6" s="685"/>
      <c r="L6" s="685"/>
      <c r="M6" s="685"/>
      <c r="N6" s="685"/>
      <c r="O6" s="685"/>
      <c r="P6" s="685"/>
      <c r="Q6" s="685"/>
      <c r="R6" s="685"/>
      <c r="S6" s="686"/>
    </row>
    <row r="7" spans="1:19" ht="30" customHeight="1">
      <c r="A7" s="687" t="s">
        <v>593</v>
      </c>
      <c r="B7" s="688"/>
      <c r="C7" s="688"/>
      <c r="D7" s="688"/>
      <c r="E7" s="688"/>
      <c r="F7" s="688"/>
      <c r="G7" s="688"/>
      <c r="H7" s="688"/>
      <c r="I7" s="688"/>
      <c r="J7" s="688"/>
      <c r="K7" s="688"/>
      <c r="L7" s="688"/>
      <c r="M7" s="688"/>
      <c r="N7" s="688"/>
      <c r="O7" s="688"/>
      <c r="P7" s="688"/>
      <c r="Q7" s="688"/>
      <c r="R7" s="688"/>
      <c r="S7" s="689"/>
    </row>
    <row r="8" spans="1:19" ht="15" customHeight="1">
      <c r="A8" s="577" t="s">
        <v>92</v>
      </c>
      <c r="B8" s="577"/>
      <c r="C8" s="577"/>
      <c r="D8" s="577"/>
      <c r="E8" s="577"/>
      <c r="F8" s="577"/>
      <c r="G8" s="577"/>
      <c r="H8" s="577"/>
      <c r="I8" s="577"/>
      <c r="J8" s="577"/>
      <c r="K8" s="577"/>
      <c r="L8" s="737" t="s">
        <v>664</v>
      </c>
      <c r="M8" s="738"/>
      <c r="N8" s="738"/>
      <c r="O8" s="738"/>
      <c r="P8" s="738"/>
      <c r="Q8" s="738"/>
      <c r="R8" s="738"/>
      <c r="S8" s="739"/>
    </row>
    <row r="9" spans="1:19" ht="15">
      <c r="A9" s="743"/>
      <c r="B9" s="744"/>
      <c r="C9" s="744"/>
      <c r="D9" s="744"/>
      <c r="E9" s="744"/>
      <c r="F9" s="744"/>
      <c r="G9" s="744"/>
      <c r="H9" s="744"/>
      <c r="I9" s="744"/>
      <c r="J9" s="744"/>
      <c r="K9" s="745"/>
      <c r="L9" s="740" t="s">
        <v>314</v>
      </c>
      <c r="M9" s="741"/>
      <c r="N9" s="741"/>
      <c r="O9" s="741"/>
      <c r="P9" s="741"/>
      <c r="Q9" s="741"/>
      <c r="R9" s="741"/>
      <c r="S9" s="742"/>
    </row>
    <row r="10" spans="1:19" ht="15">
      <c r="A10" s="746"/>
      <c r="B10" s="747"/>
      <c r="C10" s="747"/>
      <c r="D10" s="747"/>
      <c r="E10" s="747"/>
      <c r="F10" s="747"/>
      <c r="G10" s="747"/>
      <c r="H10" s="747"/>
      <c r="I10" s="747"/>
      <c r="J10" s="747"/>
      <c r="K10" s="748"/>
      <c r="L10" s="740" t="s">
        <v>660</v>
      </c>
      <c r="M10" s="741"/>
      <c r="N10" s="741"/>
      <c r="O10" s="741"/>
      <c r="P10" s="741"/>
      <c r="Q10" s="741"/>
      <c r="R10" s="741"/>
      <c r="S10" s="742"/>
    </row>
    <row r="11" spans="1:19" ht="15">
      <c r="A11" s="675" t="s">
        <v>637</v>
      </c>
      <c r="B11" s="676"/>
      <c r="C11" s="676"/>
      <c r="D11" s="676"/>
      <c r="E11" s="676"/>
      <c r="F11" s="676"/>
      <c r="G11" s="676"/>
      <c r="H11" s="676"/>
      <c r="I11" s="676"/>
      <c r="J11" s="676"/>
      <c r="K11" s="676"/>
      <c r="L11" s="676"/>
      <c r="M11" s="676"/>
      <c r="N11" s="676"/>
      <c r="O11" s="676"/>
      <c r="P11" s="676"/>
      <c r="Q11" s="676"/>
      <c r="R11" s="676"/>
      <c r="S11" s="677"/>
    </row>
    <row r="12" spans="1:19" ht="22.5" customHeight="1">
      <c r="A12" s="678"/>
      <c r="B12" s="679"/>
      <c r="C12" s="679"/>
      <c r="D12" s="679"/>
      <c r="E12" s="679"/>
      <c r="F12" s="679"/>
      <c r="G12" s="679"/>
      <c r="H12" s="679"/>
      <c r="I12" s="679"/>
      <c r="J12" s="679"/>
      <c r="K12" s="679"/>
      <c r="L12" s="679"/>
      <c r="M12" s="679"/>
      <c r="N12" s="679"/>
      <c r="O12" s="679"/>
      <c r="P12" s="679"/>
      <c r="Q12" s="679"/>
      <c r="R12" s="679"/>
      <c r="S12" s="680"/>
    </row>
    <row r="13" spans="1:22" ht="15">
      <c r="A13" s="480" t="s">
        <v>11</v>
      </c>
      <c r="B13" s="480"/>
      <c r="C13" s="480"/>
      <c r="D13" s="480"/>
      <c r="E13" s="480"/>
      <c r="F13" s="480"/>
      <c r="G13" s="480"/>
      <c r="H13" s="480"/>
      <c r="I13" s="480"/>
      <c r="J13" s="480"/>
      <c r="K13" s="480"/>
      <c r="L13" s="480" t="s">
        <v>12</v>
      </c>
      <c r="M13" s="480"/>
      <c r="N13" s="480"/>
      <c r="O13" s="480"/>
      <c r="P13" s="480"/>
      <c r="Q13" s="480"/>
      <c r="R13" s="480"/>
      <c r="S13" s="480"/>
      <c r="T13" s="68"/>
      <c r="U13" s="68"/>
      <c r="V13" s="68"/>
    </row>
    <row r="14" spans="1:22" ht="15">
      <c r="A14" s="465" t="s">
        <v>35</v>
      </c>
      <c r="B14" s="465"/>
      <c r="C14" s="465"/>
      <c r="D14" s="465"/>
      <c r="E14" s="465"/>
      <c r="F14" s="465"/>
      <c r="G14" s="465"/>
      <c r="H14" s="465"/>
      <c r="I14" s="465"/>
      <c r="J14" s="465"/>
      <c r="K14" s="465"/>
      <c r="L14" s="466" t="s">
        <v>608</v>
      </c>
      <c r="M14" s="466"/>
      <c r="N14" s="466"/>
      <c r="O14" s="466"/>
      <c r="P14" s="466"/>
      <c r="Q14" s="466"/>
      <c r="R14" s="466"/>
      <c r="S14" s="466"/>
      <c r="T14" s="68"/>
      <c r="U14" s="68"/>
      <c r="V14" s="68"/>
    </row>
    <row r="15" spans="1:22" ht="15">
      <c r="A15" s="465" t="s">
        <v>360</v>
      </c>
      <c r="B15" s="465"/>
      <c r="C15" s="465"/>
      <c r="D15" s="465"/>
      <c r="E15" s="465"/>
      <c r="F15" s="465"/>
      <c r="G15" s="465"/>
      <c r="H15" s="465"/>
      <c r="I15" s="465"/>
      <c r="J15" s="465"/>
      <c r="K15" s="465"/>
      <c r="L15" s="467" t="s">
        <v>590</v>
      </c>
      <c r="M15" s="467"/>
      <c r="N15" s="467"/>
      <c r="O15" s="467"/>
      <c r="P15" s="467"/>
      <c r="Q15" s="467"/>
      <c r="R15" s="467"/>
      <c r="S15" s="467"/>
      <c r="T15" s="195"/>
      <c r="U15" s="195"/>
      <c r="V15" s="195"/>
    </row>
    <row r="16" spans="1:22" ht="15" customHeight="1">
      <c r="A16" s="503" t="s">
        <v>361</v>
      </c>
      <c r="B16" s="503"/>
      <c r="C16" s="503"/>
      <c r="D16" s="503"/>
      <c r="E16" s="503"/>
      <c r="F16" s="503"/>
      <c r="G16" s="503"/>
      <c r="H16" s="503"/>
      <c r="I16" s="503"/>
      <c r="J16" s="503"/>
      <c r="K16" s="503"/>
      <c r="L16" s="466" t="s">
        <v>362</v>
      </c>
      <c r="M16" s="466"/>
      <c r="N16" s="466"/>
      <c r="O16" s="466"/>
      <c r="P16" s="466"/>
      <c r="Q16" s="466"/>
      <c r="R16" s="466"/>
      <c r="S16" s="466"/>
      <c r="T16" s="68"/>
      <c r="U16" s="68"/>
      <c r="V16" s="68"/>
    </row>
    <row r="17" spans="1:22" ht="15">
      <c r="A17" s="465" t="s">
        <v>502</v>
      </c>
      <c r="B17" s="465"/>
      <c r="C17" s="465"/>
      <c r="D17" s="465"/>
      <c r="E17" s="465"/>
      <c r="F17" s="465"/>
      <c r="G17" s="465"/>
      <c r="H17" s="465"/>
      <c r="I17" s="465"/>
      <c r="J17" s="465"/>
      <c r="K17" s="465"/>
      <c r="L17" s="465" t="s">
        <v>363</v>
      </c>
      <c r="M17" s="465"/>
      <c r="N17" s="465"/>
      <c r="O17" s="465"/>
      <c r="P17" s="465"/>
      <c r="Q17" s="465"/>
      <c r="R17" s="465"/>
      <c r="S17" s="465"/>
      <c r="T17" s="1"/>
      <c r="U17" s="1"/>
      <c r="V17" s="1"/>
    </row>
    <row r="18" spans="1:22" ht="15">
      <c r="A18" s="465" t="s">
        <v>602</v>
      </c>
      <c r="B18" s="465"/>
      <c r="C18" s="465"/>
      <c r="D18" s="465"/>
      <c r="E18" s="465"/>
      <c r="F18" s="465"/>
      <c r="G18" s="465"/>
      <c r="H18" s="465"/>
      <c r="I18" s="465"/>
      <c r="J18" s="465"/>
      <c r="K18" s="465"/>
      <c r="L18" s="465" t="s">
        <v>364</v>
      </c>
      <c r="M18" s="465"/>
      <c r="N18" s="465"/>
      <c r="O18" s="465"/>
      <c r="P18" s="465"/>
      <c r="Q18" s="465"/>
      <c r="R18" s="465"/>
      <c r="S18" s="465"/>
      <c r="T18" s="1"/>
      <c r="U18" s="1"/>
      <c r="V18" s="1"/>
    </row>
    <row r="19" spans="1:22" ht="15" hidden="1">
      <c r="A19" s="465" t="s">
        <v>649</v>
      </c>
      <c r="B19" s="465"/>
      <c r="C19" s="465"/>
      <c r="D19" s="465"/>
      <c r="E19" s="465"/>
      <c r="F19" s="465"/>
      <c r="G19" s="465"/>
      <c r="H19" s="465"/>
      <c r="I19" s="465"/>
      <c r="J19" s="465"/>
      <c r="K19" s="465"/>
      <c r="L19" s="462"/>
      <c r="M19" s="463"/>
      <c r="N19" s="463"/>
      <c r="O19" s="463"/>
      <c r="P19" s="463"/>
      <c r="Q19" s="463"/>
      <c r="R19" s="463"/>
      <c r="S19" s="464"/>
      <c r="T19" s="1"/>
      <c r="U19" s="1"/>
      <c r="V19" s="1"/>
    </row>
    <row r="20" spans="1:19" ht="15" customHeight="1">
      <c r="A20" s="735" t="s">
        <v>20</v>
      </c>
      <c r="B20" s="549" t="s">
        <v>142</v>
      </c>
      <c r="C20" s="550" t="s">
        <v>143</v>
      </c>
      <c r="D20" s="547" t="s">
        <v>22</v>
      </c>
      <c r="E20" s="547" t="s">
        <v>23</v>
      </c>
      <c r="F20" s="547" t="s">
        <v>160</v>
      </c>
      <c r="G20" s="749" t="s">
        <v>365</v>
      </c>
      <c r="H20" s="553" t="s">
        <v>25</v>
      </c>
      <c r="I20" s="547" t="s">
        <v>26</v>
      </c>
      <c r="J20" s="547" t="s">
        <v>358</v>
      </c>
      <c r="K20" s="547" t="s">
        <v>28</v>
      </c>
      <c r="L20" s="547" t="s">
        <v>270</v>
      </c>
      <c r="M20" s="547"/>
      <c r="N20" s="736" t="s">
        <v>146</v>
      </c>
      <c r="O20" s="547" t="s">
        <v>144</v>
      </c>
      <c r="P20" s="733"/>
      <c r="Q20" s="674" t="s">
        <v>145</v>
      </c>
      <c r="R20" s="547" t="s">
        <v>32</v>
      </c>
      <c r="S20" s="524" t="s">
        <v>115</v>
      </c>
    </row>
    <row r="21" spans="1:19" ht="19.5" customHeight="1">
      <c r="A21" s="735"/>
      <c r="B21" s="549"/>
      <c r="C21" s="550"/>
      <c r="D21" s="547"/>
      <c r="E21" s="547"/>
      <c r="F21" s="547"/>
      <c r="G21" s="750"/>
      <c r="H21" s="553"/>
      <c r="I21" s="547"/>
      <c r="J21" s="547"/>
      <c r="K21" s="547"/>
      <c r="L21" s="359" t="s">
        <v>33</v>
      </c>
      <c r="M21" s="359" t="s">
        <v>34</v>
      </c>
      <c r="N21" s="736"/>
      <c r="O21" s="547"/>
      <c r="P21" s="733"/>
      <c r="Q21" s="674"/>
      <c r="R21" s="547"/>
      <c r="S21" s="524"/>
    </row>
    <row r="22" spans="1:19" ht="18.75" customHeight="1">
      <c r="A22" s="32">
        <v>1</v>
      </c>
      <c r="B22" s="409">
        <v>1</v>
      </c>
      <c r="C22" s="32"/>
      <c r="D22" s="46">
        <v>0</v>
      </c>
      <c r="E22" s="32"/>
      <c r="F22" s="32"/>
      <c r="G22" s="32"/>
      <c r="H22" s="643" t="s">
        <v>620</v>
      </c>
      <c r="I22" s="644"/>
      <c r="J22" s="644"/>
      <c r="K22" s="645"/>
      <c r="L22" s="204">
        <f>L23+L24+L25</f>
        <v>2</v>
      </c>
      <c r="M22" s="204">
        <f>M23+M24+M25</f>
        <v>2</v>
      </c>
      <c r="N22" s="149">
        <f>L22+M22</f>
        <v>4</v>
      </c>
      <c r="O22" s="32"/>
      <c r="P22" s="46">
        <f>Q22</f>
        <v>0.027686342592592592</v>
      </c>
      <c r="Q22" s="163">
        <f>E25+F26-G26</f>
        <v>0.027686342592592592</v>
      </c>
      <c r="R22" s="46"/>
      <c r="S22" s="32">
        <v>450</v>
      </c>
    </row>
    <row r="23" spans="1:19" ht="23.25" customHeight="1">
      <c r="A23" s="32"/>
      <c r="B23" s="409"/>
      <c r="C23" s="9">
        <v>1</v>
      </c>
      <c r="D23" s="46">
        <v>0</v>
      </c>
      <c r="E23" s="46">
        <v>0.008232638888888888</v>
      </c>
      <c r="F23" s="46"/>
      <c r="G23" s="46"/>
      <c r="H23" s="405" t="s">
        <v>187</v>
      </c>
      <c r="I23" s="93">
        <v>2001</v>
      </c>
      <c r="J23" s="9">
        <v>1</v>
      </c>
      <c r="K23" s="95" t="s">
        <v>424</v>
      </c>
      <c r="L23" s="407">
        <v>0</v>
      </c>
      <c r="M23" s="93">
        <v>0</v>
      </c>
      <c r="N23" s="9">
        <f>L23+M23</f>
        <v>0</v>
      </c>
      <c r="O23" s="46">
        <f>E23-D23+F23-G23</f>
        <v>0.008232638888888888</v>
      </c>
      <c r="P23" s="46">
        <f>Q22</f>
        <v>0.027686342592592592</v>
      </c>
      <c r="Q23" s="32"/>
      <c r="R23" s="32"/>
      <c r="S23" s="32"/>
    </row>
    <row r="24" spans="1:19" ht="23.25" customHeight="1">
      <c r="A24" s="32"/>
      <c r="B24" s="409"/>
      <c r="C24" s="9">
        <v>2</v>
      </c>
      <c r="D24" s="46">
        <f>E23</f>
        <v>0.008232638888888888</v>
      </c>
      <c r="E24" s="46">
        <v>0.017979166666666668</v>
      </c>
      <c r="F24" s="46"/>
      <c r="G24" s="46"/>
      <c r="H24" s="405" t="s">
        <v>188</v>
      </c>
      <c r="I24" s="93">
        <v>2000</v>
      </c>
      <c r="J24" s="9">
        <v>1</v>
      </c>
      <c r="K24" s="95" t="s">
        <v>424</v>
      </c>
      <c r="L24" s="407">
        <v>2</v>
      </c>
      <c r="M24" s="93">
        <v>0</v>
      </c>
      <c r="N24" s="9">
        <f>L24+M24</f>
        <v>2</v>
      </c>
      <c r="O24" s="46">
        <f>E24-D24+F24-G24</f>
        <v>0.00974652777777778</v>
      </c>
      <c r="P24" s="46">
        <f>Q22</f>
        <v>0.027686342592592592</v>
      </c>
      <c r="Q24" s="32"/>
      <c r="R24" s="32"/>
      <c r="S24" s="32"/>
    </row>
    <row r="25" spans="1:19" ht="23.25" customHeight="1">
      <c r="A25" s="32"/>
      <c r="B25" s="409"/>
      <c r="C25" s="9">
        <v>3</v>
      </c>
      <c r="D25" s="46">
        <f>E24</f>
        <v>0.017979166666666668</v>
      </c>
      <c r="E25" s="46">
        <v>0.027686342592592592</v>
      </c>
      <c r="F25" s="46"/>
      <c r="G25" s="46"/>
      <c r="H25" s="405" t="s">
        <v>186</v>
      </c>
      <c r="I25" s="93">
        <v>2000</v>
      </c>
      <c r="J25" s="9">
        <v>1</v>
      </c>
      <c r="K25" s="95" t="s">
        <v>424</v>
      </c>
      <c r="L25" s="407">
        <v>0</v>
      </c>
      <c r="M25" s="93">
        <v>2</v>
      </c>
      <c r="N25" s="9">
        <f>L25+M25</f>
        <v>2</v>
      </c>
      <c r="O25" s="46">
        <f>E25-D25+F25-G25</f>
        <v>0.009707175925925925</v>
      </c>
      <c r="P25" s="46">
        <f>Q22</f>
        <v>0.027686342592592592</v>
      </c>
      <c r="Q25" s="32"/>
      <c r="R25" s="32"/>
      <c r="S25" s="32"/>
    </row>
    <row r="26" spans="1:19" ht="23.25" customHeight="1" hidden="1">
      <c r="A26" s="32"/>
      <c r="B26" s="409"/>
      <c r="C26" s="32"/>
      <c r="D26" s="32"/>
      <c r="E26" s="46"/>
      <c r="F26" s="46">
        <f>F23+F24+F25</f>
        <v>0</v>
      </c>
      <c r="G26" s="46">
        <f>G23+G24+G25</f>
        <v>0</v>
      </c>
      <c r="H26" s="32"/>
      <c r="I26" s="32"/>
      <c r="J26" s="32"/>
      <c r="K26" s="32"/>
      <c r="L26" s="93"/>
      <c r="M26" s="93"/>
      <c r="N26" s="9"/>
      <c r="O26" s="32"/>
      <c r="P26" s="46">
        <f>Q22</f>
        <v>0.027686342592592592</v>
      </c>
      <c r="Q26" s="32"/>
      <c r="R26" s="32"/>
      <c r="S26" s="32"/>
    </row>
    <row r="27" spans="1:19" ht="18.75" customHeight="1">
      <c r="A27" s="32">
        <v>2</v>
      </c>
      <c r="B27" s="409">
        <v>2</v>
      </c>
      <c r="C27" s="32"/>
      <c r="D27" s="46">
        <v>0</v>
      </c>
      <c r="E27" s="32"/>
      <c r="F27" s="32"/>
      <c r="G27" s="46"/>
      <c r="H27" s="643" t="s">
        <v>626</v>
      </c>
      <c r="I27" s="644"/>
      <c r="J27" s="644"/>
      <c r="K27" s="645"/>
      <c r="L27" s="204">
        <f>L28+L29+L30</f>
        <v>3</v>
      </c>
      <c r="M27" s="204">
        <f>M28+M29+M30</f>
        <v>1</v>
      </c>
      <c r="N27" s="149">
        <f>L27+M27</f>
        <v>4</v>
      </c>
      <c r="O27" s="32"/>
      <c r="P27" s="46">
        <f>Q27</f>
        <v>0.02900925925925926</v>
      </c>
      <c r="Q27" s="163">
        <f>E30+F31-G31</f>
        <v>0.02900925925925926</v>
      </c>
      <c r="R27" s="46">
        <f>Q27-$Q$22</f>
        <v>0.0013229166666666667</v>
      </c>
      <c r="S27" s="32">
        <v>420</v>
      </c>
    </row>
    <row r="28" spans="1:19" ht="23.25" customHeight="1">
      <c r="A28" s="32"/>
      <c r="B28" s="409"/>
      <c r="C28" s="9">
        <v>1</v>
      </c>
      <c r="D28" s="46">
        <v>0</v>
      </c>
      <c r="E28" s="46">
        <v>0.008971064814814815</v>
      </c>
      <c r="F28" s="46"/>
      <c r="G28" s="46"/>
      <c r="H28" s="405" t="s">
        <v>379</v>
      </c>
      <c r="I28" s="93">
        <v>2000</v>
      </c>
      <c r="J28" s="9">
        <v>1</v>
      </c>
      <c r="K28" s="95" t="s">
        <v>380</v>
      </c>
      <c r="L28" s="407">
        <v>1</v>
      </c>
      <c r="M28" s="93">
        <v>0</v>
      </c>
      <c r="N28" s="9">
        <f>L28+M28</f>
        <v>1</v>
      </c>
      <c r="O28" s="46">
        <f>E28-D28+F28-G28</f>
        <v>0.008971064814814815</v>
      </c>
      <c r="P28" s="46">
        <f>Q27</f>
        <v>0.02900925925925926</v>
      </c>
      <c r="Q28" s="32"/>
      <c r="R28" s="46"/>
      <c r="S28" s="32"/>
    </row>
    <row r="29" spans="1:19" ht="23.25" customHeight="1">
      <c r="A29" s="32"/>
      <c r="B29" s="409"/>
      <c r="C29" s="9">
        <v>2</v>
      </c>
      <c r="D29" s="46">
        <f>E28</f>
        <v>0.008971064814814815</v>
      </c>
      <c r="E29" s="46">
        <v>0.019129629629629632</v>
      </c>
      <c r="F29" s="46"/>
      <c r="G29" s="46"/>
      <c r="H29" s="405" t="s">
        <v>381</v>
      </c>
      <c r="I29" s="93">
        <v>2000</v>
      </c>
      <c r="J29" s="9">
        <v>2</v>
      </c>
      <c r="K29" s="95" t="s">
        <v>630</v>
      </c>
      <c r="L29" s="407">
        <v>2</v>
      </c>
      <c r="M29" s="93">
        <v>0</v>
      </c>
      <c r="N29" s="9">
        <f>L29+M29</f>
        <v>2</v>
      </c>
      <c r="O29" s="46">
        <f>E29-D29+F29-G29</f>
        <v>0.010158564814814816</v>
      </c>
      <c r="P29" s="46">
        <f>Q27</f>
        <v>0.02900925925925926</v>
      </c>
      <c r="Q29" s="32"/>
      <c r="R29" s="46"/>
      <c r="S29" s="32"/>
    </row>
    <row r="30" spans="1:19" ht="23.25" customHeight="1">
      <c r="A30" s="32"/>
      <c r="B30" s="409"/>
      <c r="C30" s="9">
        <v>3</v>
      </c>
      <c r="D30" s="46">
        <f>E29</f>
        <v>0.019129629629629632</v>
      </c>
      <c r="E30" s="46">
        <v>0.02900925925925926</v>
      </c>
      <c r="F30" s="46"/>
      <c r="G30" s="46"/>
      <c r="H30" s="32" t="s">
        <v>251</v>
      </c>
      <c r="I30" s="93">
        <v>2001</v>
      </c>
      <c r="J30" s="9">
        <v>3</v>
      </c>
      <c r="K30" s="95" t="s">
        <v>376</v>
      </c>
      <c r="L30" s="407">
        <v>0</v>
      </c>
      <c r="M30" s="93">
        <v>1</v>
      </c>
      <c r="N30" s="9">
        <f>L30+M30</f>
        <v>1</v>
      </c>
      <c r="O30" s="46">
        <f>E30-D30+F30-G30</f>
        <v>0.009879629629629627</v>
      </c>
      <c r="P30" s="46">
        <f>Q27</f>
        <v>0.02900925925925926</v>
      </c>
      <c r="Q30" s="32"/>
      <c r="R30" s="46"/>
      <c r="S30" s="32"/>
    </row>
    <row r="31" spans="1:19" ht="24" customHeight="1" hidden="1">
      <c r="A31" s="32"/>
      <c r="B31" s="409"/>
      <c r="C31" s="32"/>
      <c r="D31" s="32"/>
      <c r="E31" s="32"/>
      <c r="F31" s="46">
        <f>F28+F29+F30</f>
        <v>0</v>
      </c>
      <c r="G31" s="46">
        <f>G28+G29+G30</f>
        <v>0</v>
      </c>
      <c r="H31" s="32"/>
      <c r="I31" s="32"/>
      <c r="J31" s="32"/>
      <c r="K31" s="32"/>
      <c r="L31" s="93"/>
      <c r="M31" s="93"/>
      <c r="N31" s="9"/>
      <c r="O31" s="32"/>
      <c r="P31" s="46">
        <f>Q27</f>
        <v>0.02900925925925926</v>
      </c>
      <c r="Q31" s="32"/>
      <c r="R31" s="46"/>
      <c r="S31" s="32"/>
    </row>
    <row r="32" spans="1:19" ht="24" customHeight="1">
      <c r="A32" s="32">
        <v>3</v>
      </c>
      <c r="B32" s="409">
        <v>5</v>
      </c>
      <c r="C32" s="32"/>
      <c r="D32" s="46">
        <v>0</v>
      </c>
      <c r="E32" s="32"/>
      <c r="F32" s="32"/>
      <c r="G32" s="46"/>
      <c r="H32" s="643" t="s">
        <v>621</v>
      </c>
      <c r="I32" s="644"/>
      <c r="J32" s="644"/>
      <c r="K32" s="645"/>
      <c r="L32" s="204">
        <f>L33+L34+L35</f>
        <v>1</v>
      </c>
      <c r="M32" s="204">
        <f>M33+M34+M35</f>
        <v>5</v>
      </c>
      <c r="N32" s="149">
        <f>L32+M32</f>
        <v>6</v>
      </c>
      <c r="O32" s="32"/>
      <c r="P32" s="46">
        <f>Q32</f>
        <v>0.029621527777777778</v>
      </c>
      <c r="Q32" s="163">
        <f>E35+F36-G36</f>
        <v>0.029621527777777778</v>
      </c>
      <c r="R32" s="46">
        <f>Q32-$Q$22</f>
        <v>0.0019351851851851856</v>
      </c>
      <c r="S32" s="32">
        <v>390</v>
      </c>
    </row>
    <row r="33" spans="1:19" ht="24" customHeight="1">
      <c r="A33" s="32"/>
      <c r="B33" s="409"/>
      <c r="C33" s="9">
        <v>1</v>
      </c>
      <c r="D33" s="46">
        <v>0</v>
      </c>
      <c r="E33" s="46">
        <v>0.009262731481481481</v>
      </c>
      <c r="F33" s="46"/>
      <c r="G33" s="46"/>
      <c r="H33" s="343" t="s">
        <v>470</v>
      </c>
      <c r="I33" s="93">
        <v>2000</v>
      </c>
      <c r="J33" s="9">
        <v>3</v>
      </c>
      <c r="K33" s="147" t="s">
        <v>466</v>
      </c>
      <c r="L33" s="407">
        <v>0</v>
      </c>
      <c r="M33" s="93">
        <v>2</v>
      </c>
      <c r="N33" s="9">
        <f>L33+M33</f>
        <v>2</v>
      </c>
      <c r="O33" s="46">
        <f>E33-D33+F33-G33</f>
        <v>0.009262731481481481</v>
      </c>
      <c r="P33" s="46">
        <f>Q32</f>
        <v>0.029621527777777778</v>
      </c>
      <c r="Q33" s="32"/>
      <c r="R33" s="46"/>
      <c r="S33" s="32"/>
    </row>
    <row r="34" spans="1:19" ht="24" customHeight="1">
      <c r="A34" s="32"/>
      <c r="B34" s="409"/>
      <c r="C34" s="9">
        <v>2</v>
      </c>
      <c r="D34" s="46">
        <f>E33</f>
        <v>0.009262731481481481</v>
      </c>
      <c r="E34" s="46">
        <v>0.01978125</v>
      </c>
      <c r="F34" s="46"/>
      <c r="G34" s="46"/>
      <c r="H34" s="343" t="s">
        <v>471</v>
      </c>
      <c r="I34" s="93">
        <v>2000</v>
      </c>
      <c r="J34" s="9">
        <v>3</v>
      </c>
      <c r="K34" s="147" t="s">
        <v>466</v>
      </c>
      <c r="L34" s="407">
        <v>1</v>
      </c>
      <c r="M34" s="93">
        <v>2</v>
      </c>
      <c r="N34" s="9">
        <f>L34+M34</f>
        <v>3</v>
      </c>
      <c r="O34" s="46">
        <f>E34-D34+F34-G34</f>
        <v>0.010518518518518519</v>
      </c>
      <c r="P34" s="46">
        <f>Q32</f>
        <v>0.029621527777777778</v>
      </c>
      <c r="Q34" s="32"/>
      <c r="R34" s="46"/>
      <c r="S34" s="32"/>
    </row>
    <row r="35" spans="1:19" ht="24" customHeight="1">
      <c r="A35" s="32"/>
      <c r="B35" s="409"/>
      <c r="C35" s="9">
        <v>3</v>
      </c>
      <c r="D35" s="46">
        <f>E34</f>
        <v>0.01978125</v>
      </c>
      <c r="E35" s="46">
        <v>0.029621527777777778</v>
      </c>
      <c r="F35" s="46"/>
      <c r="G35" s="46"/>
      <c r="H35" s="343" t="s">
        <v>472</v>
      </c>
      <c r="I35" s="9">
        <v>2000</v>
      </c>
      <c r="J35" s="9">
        <v>2</v>
      </c>
      <c r="K35" s="147" t="s">
        <v>466</v>
      </c>
      <c r="L35" s="407">
        <v>0</v>
      </c>
      <c r="M35" s="93">
        <v>1</v>
      </c>
      <c r="N35" s="9">
        <f>L35+M35</f>
        <v>1</v>
      </c>
      <c r="O35" s="46">
        <f>E35-D35+F35-G35</f>
        <v>0.009840277777777778</v>
      </c>
      <c r="P35" s="46">
        <f>Q32</f>
        <v>0.029621527777777778</v>
      </c>
      <c r="Q35" s="32"/>
      <c r="R35" s="46"/>
      <c r="S35" s="32"/>
    </row>
    <row r="36" spans="1:19" ht="24" customHeight="1" hidden="1">
      <c r="A36" s="32"/>
      <c r="B36" s="409"/>
      <c r="C36" s="32"/>
      <c r="D36" s="32"/>
      <c r="E36" s="32"/>
      <c r="F36" s="46">
        <f>F33+F34+F35</f>
        <v>0</v>
      </c>
      <c r="G36" s="46">
        <f>G33+G34+G35</f>
        <v>0</v>
      </c>
      <c r="H36" s="32"/>
      <c r="I36" s="32"/>
      <c r="J36" s="32"/>
      <c r="K36" s="32"/>
      <c r="L36" s="93"/>
      <c r="M36" s="93"/>
      <c r="N36" s="9"/>
      <c r="O36" s="32"/>
      <c r="P36" s="46">
        <f>Q32</f>
        <v>0.029621527777777778</v>
      </c>
      <c r="Q36" s="32"/>
      <c r="R36" s="46"/>
      <c r="S36" s="32"/>
    </row>
    <row r="37" spans="1:19" ht="24" customHeight="1">
      <c r="A37" s="32">
        <v>4</v>
      </c>
      <c r="B37" s="409">
        <v>13</v>
      </c>
      <c r="C37" s="32"/>
      <c r="D37" s="46">
        <v>0</v>
      </c>
      <c r="E37" s="32"/>
      <c r="F37" s="32"/>
      <c r="G37" s="46"/>
      <c r="H37" s="643" t="s">
        <v>627</v>
      </c>
      <c r="I37" s="644"/>
      <c r="J37" s="644"/>
      <c r="K37" s="645"/>
      <c r="L37" s="204">
        <f>L38+L39+L40</f>
        <v>0</v>
      </c>
      <c r="M37" s="204">
        <f>M38+M39+M40</f>
        <v>6</v>
      </c>
      <c r="N37" s="149">
        <f>L37+M37</f>
        <v>6</v>
      </c>
      <c r="O37" s="32"/>
      <c r="P37" s="46">
        <f>Q37</f>
        <v>0.029854166666666668</v>
      </c>
      <c r="Q37" s="163">
        <f>E40+F41-G41</f>
        <v>0.029854166666666668</v>
      </c>
      <c r="R37" s="46">
        <f>Q37-$Q$22</f>
        <v>0.0021678240740740755</v>
      </c>
      <c r="S37" s="32"/>
    </row>
    <row r="38" spans="1:19" ht="24" customHeight="1">
      <c r="A38" s="32"/>
      <c r="B38" s="409"/>
      <c r="C38" s="9">
        <v>1</v>
      </c>
      <c r="D38" s="46">
        <v>0</v>
      </c>
      <c r="E38" s="46">
        <v>0.008729166666666666</v>
      </c>
      <c r="F38" s="46"/>
      <c r="G38" s="46"/>
      <c r="H38" s="32" t="s">
        <v>382</v>
      </c>
      <c r="I38" s="93">
        <v>2001</v>
      </c>
      <c r="J38" s="9">
        <v>2</v>
      </c>
      <c r="K38" s="95" t="s">
        <v>631</v>
      </c>
      <c r="L38" s="407">
        <v>0</v>
      </c>
      <c r="M38" s="93">
        <v>0</v>
      </c>
      <c r="N38" s="9">
        <f>L38+M38</f>
        <v>0</v>
      </c>
      <c r="O38" s="46">
        <f>E38-D38+F38-G38</f>
        <v>0.008729166666666666</v>
      </c>
      <c r="P38" s="46">
        <f>Q37</f>
        <v>0.029854166666666668</v>
      </c>
      <c r="Q38" s="32"/>
      <c r="R38" s="46"/>
      <c r="S38" s="32"/>
    </row>
    <row r="39" spans="1:19" ht="24.75" customHeight="1">
      <c r="A39" s="32"/>
      <c r="B39" s="409"/>
      <c r="C39" s="9">
        <v>2</v>
      </c>
      <c r="D39" s="46">
        <f>E38</f>
        <v>0.008729166666666666</v>
      </c>
      <c r="E39" s="46">
        <v>0.019310185185185184</v>
      </c>
      <c r="F39" s="46"/>
      <c r="G39" s="46"/>
      <c r="H39" s="406" t="s">
        <v>377</v>
      </c>
      <c r="I39" s="93">
        <v>2002</v>
      </c>
      <c r="J39" s="9">
        <v>2</v>
      </c>
      <c r="K39" s="95" t="s">
        <v>378</v>
      </c>
      <c r="L39" s="407">
        <v>0</v>
      </c>
      <c r="M39" s="93">
        <v>2</v>
      </c>
      <c r="N39" s="9">
        <f>L39+M39</f>
        <v>2</v>
      </c>
      <c r="O39" s="46">
        <f>E39-D39+F39-G39</f>
        <v>0.010581018518518517</v>
      </c>
      <c r="P39" s="46">
        <f>Q37</f>
        <v>0.029854166666666668</v>
      </c>
      <c r="Q39" s="32"/>
      <c r="R39" s="46"/>
      <c r="S39" s="32"/>
    </row>
    <row r="40" spans="1:19" ht="24.75" customHeight="1">
      <c r="A40" s="32"/>
      <c r="B40" s="409"/>
      <c r="C40" s="9">
        <v>3</v>
      </c>
      <c r="D40" s="46">
        <f>E39</f>
        <v>0.019310185185185184</v>
      </c>
      <c r="E40" s="46">
        <v>0.029854166666666668</v>
      </c>
      <c r="F40" s="46"/>
      <c r="G40" s="46"/>
      <c r="H40" s="406" t="s">
        <v>252</v>
      </c>
      <c r="I40" s="93">
        <v>2001</v>
      </c>
      <c r="J40" s="9">
        <v>3</v>
      </c>
      <c r="K40" s="95" t="s">
        <v>253</v>
      </c>
      <c r="L40" s="407">
        <v>0</v>
      </c>
      <c r="M40" s="93">
        <v>4</v>
      </c>
      <c r="N40" s="9">
        <f>L40+M40</f>
        <v>4</v>
      </c>
      <c r="O40" s="46">
        <f>E40-D40+F40-G40</f>
        <v>0.010543981481481484</v>
      </c>
      <c r="P40" s="46">
        <f>Q37</f>
        <v>0.029854166666666668</v>
      </c>
      <c r="Q40" s="32"/>
      <c r="R40" s="46"/>
      <c r="S40" s="32"/>
    </row>
    <row r="41" spans="1:19" ht="24.75" customHeight="1" hidden="1">
      <c r="A41" s="32"/>
      <c r="B41" s="409"/>
      <c r="C41" s="32"/>
      <c r="D41" s="32"/>
      <c r="E41" s="32"/>
      <c r="F41" s="46">
        <f>F38+F39+F40</f>
        <v>0</v>
      </c>
      <c r="G41" s="46">
        <f>G38+G39+G40</f>
        <v>0</v>
      </c>
      <c r="H41" s="32"/>
      <c r="I41" s="32"/>
      <c r="J41" s="32"/>
      <c r="K41" s="32"/>
      <c r="L41" s="93"/>
      <c r="M41" s="93"/>
      <c r="N41" s="9"/>
      <c r="O41" s="32"/>
      <c r="P41" s="46">
        <f>Q37</f>
        <v>0.029854166666666668</v>
      </c>
      <c r="Q41" s="32"/>
      <c r="R41" s="46"/>
      <c r="S41" s="32"/>
    </row>
    <row r="42" spans="1:19" ht="24.75" customHeight="1">
      <c r="A42" s="32">
        <v>5</v>
      </c>
      <c r="B42" s="409">
        <v>15</v>
      </c>
      <c r="C42" s="410"/>
      <c r="D42" s="46">
        <v>0</v>
      </c>
      <c r="E42" s="411"/>
      <c r="F42" s="420"/>
      <c r="G42" s="420"/>
      <c r="H42" s="643" t="s">
        <v>629</v>
      </c>
      <c r="I42" s="644"/>
      <c r="J42" s="644"/>
      <c r="K42" s="645"/>
      <c r="L42" s="204">
        <f>L43+L44+L45</f>
        <v>5</v>
      </c>
      <c r="M42" s="204">
        <f>M43+M44+M45</f>
        <v>5</v>
      </c>
      <c r="N42" s="149">
        <f>L42+M42</f>
        <v>10</v>
      </c>
      <c r="O42" s="32"/>
      <c r="P42" s="46">
        <f>Q42</f>
        <v>0.030582175925925926</v>
      </c>
      <c r="Q42" s="163">
        <f>E45+F46-G46</f>
        <v>0.030582175925925926</v>
      </c>
      <c r="R42" s="46">
        <f>Q42-$Q$22</f>
        <v>0.0028958333333333336</v>
      </c>
      <c r="S42" s="9" t="s">
        <v>33</v>
      </c>
    </row>
    <row r="43" spans="1:19" ht="24.75" customHeight="1">
      <c r="A43" s="32"/>
      <c r="B43" s="409"/>
      <c r="C43" s="9">
        <v>1</v>
      </c>
      <c r="D43" s="46">
        <v>0</v>
      </c>
      <c r="E43" s="46">
        <v>0.00994675925925926</v>
      </c>
      <c r="F43" s="46"/>
      <c r="G43" s="46"/>
      <c r="H43" s="417" t="s">
        <v>485</v>
      </c>
      <c r="I43" s="93">
        <v>2001</v>
      </c>
      <c r="J43" s="9">
        <v>2</v>
      </c>
      <c r="K43" s="95" t="s">
        <v>478</v>
      </c>
      <c r="L43" s="407">
        <v>3</v>
      </c>
      <c r="M43" s="93">
        <v>1</v>
      </c>
      <c r="N43" s="9">
        <f>L43+M43</f>
        <v>4</v>
      </c>
      <c r="O43" s="46">
        <f>E43-D43+F43-G43</f>
        <v>0.00994675925925926</v>
      </c>
      <c r="P43" s="46">
        <f>Q42</f>
        <v>0.030582175925925926</v>
      </c>
      <c r="Q43" s="32"/>
      <c r="R43" s="46"/>
      <c r="S43" s="32"/>
    </row>
    <row r="44" spans="1:19" ht="24.75" customHeight="1">
      <c r="A44" s="32"/>
      <c r="B44" s="409"/>
      <c r="C44" s="9">
        <v>2</v>
      </c>
      <c r="D44" s="46">
        <f>E43</f>
        <v>0.00994675925925926</v>
      </c>
      <c r="E44" s="46">
        <v>0.01996875</v>
      </c>
      <c r="F44" s="46"/>
      <c r="G44" s="46"/>
      <c r="H44" s="417" t="s">
        <v>402</v>
      </c>
      <c r="I44" s="93">
        <v>2001</v>
      </c>
      <c r="J44" s="26">
        <v>3</v>
      </c>
      <c r="K44" s="97" t="s">
        <v>227</v>
      </c>
      <c r="L44" s="407">
        <v>1</v>
      </c>
      <c r="M44" s="93">
        <v>1</v>
      </c>
      <c r="N44" s="9">
        <f>L44+M44</f>
        <v>2</v>
      </c>
      <c r="O44" s="46">
        <f>E44-D44+F44-G44</f>
        <v>0.010021990740740741</v>
      </c>
      <c r="P44" s="46">
        <f>Q42</f>
        <v>0.030582175925925926</v>
      </c>
      <c r="Q44" s="32"/>
      <c r="R44" s="46"/>
      <c r="S44" s="32"/>
    </row>
    <row r="45" spans="1:19" ht="24.75" customHeight="1">
      <c r="A45" s="32"/>
      <c r="B45" s="409"/>
      <c r="C45" s="9">
        <v>3</v>
      </c>
      <c r="D45" s="46">
        <f>E44</f>
        <v>0.01996875</v>
      </c>
      <c r="E45" s="46">
        <v>0.030582175925925926</v>
      </c>
      <c r="F45" s="46"/>
      <c r="G45" s="46"/>
      <c r="H45" s="417" t="s">
        <v>487</v>
      </c>
      <c r="I45" s="93">
        <v>2001</v>
      </c>
      <c r="J45" s="9">
        <v>2</v>
      </c>
      <c r="K45" s="95" t="s">
        <v>478</v>
      </c>
      <c r="L45" s="407">
        <v>1</v>
      </c>
      <c r="M45" s="93">
        <v>3</v>
      </c>
      <c r="N45" s="9">
        <f>L45+M45</f>
        <v>4</v>
      </c>
      <c r="O45" s="46">
        <f>E45-D45+F45-G45</f>
        <v>0.010613425925925925</v>
      </c>
      <c r="P45" s="46">
        <f>Q42</f>
        <v>0.030582175925925926</v>
      </c>
      <c r="Q45" s="32"/>
      <c r="R45" s="46"/>
      <c r="S45" s="32"/>
    </row>
    <row r="46" spans="1:19" ht="24.75" customHeight="1" hidden="1">
      <c r="A46" s="32"/>
      <c r="B46" s="409"/>
      <c r="C46" s="32"/>
      <c r="D46" s="46"/>
      <c r="E46" s="46"/>
      <c r="F46" s="46">
        <f>F43+F44+F45</f>
        <v>0</v>
      </c>
      <c r="G46" s="46">
        <f>G43+G44+G45</f>
        <v>0</v>
      </c>
      <c r="H46" s="32"/>
      <c r="I46" s="32"/>
      <c r="J46" s="32"/>
      <c r="K46" s="32"/>
      <c r="L46" s="93"/>
      <c r="M46" s="93"/>
      <c r="N46" s="9"/>
      <c r="O46" s="32"/>
      <c r="P46" s="46">
        <f>Q42</f>
        <v>0.030582175925925926</v>
      </c>
      <c r="Q46" s="32"/>
      <c r="R46" s="46"/>
      <c r="S46" s="32"/>
    </row>
    <row r="47" spans="1:19" ht="24.75" customHeight="1">
      <c r="A47" s="32">
        <v>6</v>
      </c>
      <c r="B47" s="409">
        <v>4</v>
      </c>
      <c r="C47" s="32"/>
      <c r="D47" s="46">
        <v>0</v>
      </c>
      <c r="E47" s="32"/>
      <c r="F47" s="32"/>
      <c r="G47" s="46"/>
      <c r="H47" s="643" t="s">
        <v>395</v>
      </c>
      <c r="I47" s="644"/>
      <c r="J47" s="644"/>
      <c r="K47" s="645"/>
      <c r="L47" s="204">
        <f>L48+L49+L50</f>
        <v>4</v>
      </c>
      <c r="M47" s="204">
        <f>M48+M49+M50</f>
        <v>8</v>
      </c>
      <c r="N47" s="149">
        <f>L47+M47</f>
        <v>12</v>
      </c>
      <c r="O47" s="32"/>
      <c r="P47" s="46">
        <f>Q47</f>
        <v>0.030820601851851852</v>
      </c>
      <c r="Q47" s="163">
        <f>E50+F51-G51</f>
        <v>0.030820601851851852</v>
      </c>
      <c r="R47" s="46">
        <f>Q47-$Q$22</f>
        <v>0.0031342592592592602</v>
      </c>
      <c r="S47" s="32">
        <v>360</v>
      </c>
    </row>
    <row r="48" spans="1:19" ht="24.75" customHeight="1">
      <c r="A48" s="32"/>
      <c r="B48" s="409"/>
      <c r="C48" s="9">
        <v>1</v>
      </c>
      <c r="D48" s="46">
        <v>0</v>
      </c>
      <c r="E48" s="46">
        <v>0.009896990740740741</v>
      </c>
      <c r="F48" s="46"/>
      <c r="G48" s="46"/>
      <c r="H48" s="417" t="s">
        <v>218</v>
      </c>
      <c r="I48" s="93">
        <v>2000</v>
      </c>
      <c r="J48" s="9" t="s">
        <v>219</v>
      </c>
      <c r="K48" s="390" t="s">
        <v>227</v>
      </c>
      <c r="L48" s="407">
        <v>1</v>
      </c>
      <c r="M48" s="93">
        <v>4</v>
      </c>
      <c r="N48" s="9">
        <f>L48+M48</f>
        <v>5</v>
      </c>
      <c r="O48" s="46">
        <f>E48-D48+F48-G48</f>
        <v>0.009896990740740741</v>
      </c>
      <c r="P48" s="46">
        <f>Q47</f>
        <v>0.030820601851851852</v>
      </c>
      <c r="Q48" s="32"/>
      <c r="R48" s="46"/>
      <c r="S48" s="32"/>
    </row>
    <row r="49" spans="1:19" ht="24.75" customHeight="1">
      <c r="A49" s="32"/>
      <c r="B49" s="409"/>
      <c r="C49" s="9">
        <v>2</v>
      </c>
      <c r="D49" s="46">
        <f>E48</f>
        <v>0.009896990740740741</v>
      </c>
      <c r="E49" s="46">
        <v>0.020414351851851854</v>
      </c>
      <c r="F49" s="46"/>
      <c r="G49" s="46"/>
      <c r="H49" s="417" t="s">
        <v>403</v>
      </c>
      <c r="I49" s="93">
        <v>2001</v>
      </c>
      <c r="J49" s="9">
        <v>3</v>
      </c>
      <c r="K49" s="390" t="s">
        <v>227</v>
      </c>
      <c r="L49" s="407">
        <v>2</v>
      </c>
      <c r="M49" s="93">
        <v>2</v>
      </c>
      <c r="N49" s="9">
        <f>L49+M49</f>
        <v>4</v>
      </c>
      <c r="O49" s="46">
        <f>E49-D49+F49-G49</f>
        <v>0.010517361111111113</v>
      </c>
      <c r="P49" s="46">
        <f>Q47</f>
        <v>0.030820601851851852</v>
      </c>
      <c r="Q49" s="32"/>
      <c r="R49" s="46"/>
      <c r="S49" s="32"/>
    </row>
    <row r="50" spans="1:19" ht="24.75" customHeight="1">
      <c r="A50" s="32"/>
      <c r="B50" s="409"/>
      <c r="C50" s="9">
        <v>3</v>
      </c>
      <c r="D50" s="46">
        <f>E49</f>
        <v>0.020414351851851854</v>
      </c>
      <c r="E50" s="46">
        <v>0.030820601851851852</v>
      </c>
      <c r="F50" s="46"/>
      <c r="G50" s="46"/>
      <c r="H50" s="417" t="s">
        <v>401</v>
      </c>
      <c r="I50" s="93">
        <v>2001</v>
      </c>
      <c r="J50" s="9">
        <v>3</v>
      </c>
      <c r="K50" s="390" t="s">
        <v>227</v>
      </c>
      <c r="L50" s="407">
        <v>1</v>
      </c>
      <c r="M50" s="93">
        <v>2</v>
      </c>
      <c r="N50" s="9">
        <f>L50+M50</f>
        <v>3</v>
      </c>
      <c r="O50" s="46">
        <f>E50-D50+F50-G50</f>
        <v>0.010406249999999999</v>
      </c>
      <c r="P50" s="46">
        <f>Q47</f>
        <v>0.030820601851851852</v>
      </c>
      <c r="Q50" s="32"/>
      <c r="R50" s="46"/>
      <c r="S50" s="32"/>
    </row>
    <row r="51" spans="1:19" ht="24.75" customHeight="1" hidden="1">
      <c r="A51" s="32"/>
      <c r="B51" s="409"/>
      <c r="C51" s="32"/>
      <c r="D51" s="32"/>
      <c r="E51" s="32"/>
      <c r="F51" s="46">
        <f>F48+F49+F50</f>
        <v>0</v>
      </c>
      <c r="G51" s="46">
        <f>G48+G49+G50</f>
        <v>0</v>
      </c>
      <c r="H51" s="32"/>
      <c r="I51" s="32"/>
      <c r="J51" s="32"/>
      <c r="K51" s="32"/>
      <c r="L51" s="93"/>
      <c r="M51" s="93"/>
      <c r="N51" s="9"/>
      <c r="O51" s="32"/>
      <c r="P51" s="46">
        <f>Q47</f>
        <v>0.030820601851851852</v>
      </c>
      <c r="Q51" s="32"/>
      <c r="R51" s="46"/>
      <c r="S51" s="32"/>
    </row>
    <row r="52" spans="1:19" ht="24.75" customHeight="1">
      <c r="A52" s="32">
        <v>7</v>
      </c>
      <c r="B52" s="409">
        <v>3</v>
      </c>
      <c r="C52" s="32"/>
      <c r="D52" s="46">
        <v>0</v>
      </c>
      <c r="E52" s="32"/>
      <c r="F52" s="32"/>
      <c r="G52" s="46"/>
      <c r="H52" s="643" t="s">
        <v>386</v>
      </c>
      <c r="I52" s="644"/>
      <c r="J52" s="644"/>
      <c r="K52" s="645"/>
      <c r="L52" s="204">
        <f>L53+L54+L55</f>
        <v>4</v>
      </c>
      <c r="M52" s="204">
        <f>M53+M54+M55</f>
        <v>9</v>
      </c>
      <c r="N52" s="149">
        <f>L52+M52</f>
        <v>13</v>
      </c>
      <c r="O52" s="32"/>
      <c r="P52" s="46">
        <f>Q52</f>
        <v>0.030925925925925926</v>
      </c>
      <c r="Q52" s="163">
        <f>E55+F56-G56</f>
        <v>0.030925925925925926</v>
      </c>
      <c r="R52" s="46">
        <f>Q52-$Q$22</f>
        <v>0.003239583333333334</v>
      </c>
      <c r="S52" s="32">
        <v>330</v>
      </c>
    </row>
    <row r="53" spans="1:19" ht="24.75" customHeight="1">
      <c r="A53" s="32"/>
      <c r="B53" s="409"/>
      <c r="C53" s="9">
        <v>1</v>
      </c>
      <c r="D53" s="46">
        <v>0</v>
      </c>
      <c r="E53" s="46">
        <v>0.010157407407407408</v>
      </c>
      <c r="F53" s="46"/>
      <c r="G53" s="46"/>
      <c r="H53" s="32" t="s">
        <v>393</v>
      </c>
      <c r="I53" s="93">
        <v>2001</v>
      </c>
      <c r="J53" s="9">
        <v>2</v>
      </c>
      <c r="K53" s="95" t="s">
        <v>388</v>
      </c>
      <c r="L53" s="407">
        <v>1</v>
      </c>
      <c r="M53" s="93">
        <v>4</v>
      </c>
      <c r="N53" s="9">
        <f>L53+M53</f>
        <v>5</v>
      </c>
      <c r="O53" s="46">
        <f>E53-D53+F53-G53</f>
        <v>0.010157407407407408</v>
      </c>
      <c r="P53" s="46">
        <f>Q52</f>
        <v>0.030925925925925926</v>
      </c>
      <c r="Q53" s="32"/>
      <c r="R53" s="46"/>
      <c r="S53" s="32"/>
    </row>
    <row r="54" spans="1:19" ht="24.75" customHeight="1">
      <c r="A54" s="32"/>
      <c r="B54" s="409"/>
      <c r="C54" s="9">
        <v>2</v>
      </c>
      <c r="D54" s="46">
        <f>E53</f>
        <v>0.010157407407407408</v>
      </c>
      <c r="E54" s="46">
        <v>0.020864583333333336</v>
      </c>
      <c r="F54" s="46"/>
      <c r="G54" s="46"/>
      <c r="H54" s="32" t="s">
        <v>392</v>
      </c>
      <c r="I54" s="93">
        <v>2000</v>
      </c>
      <c r="J54" s="9">
        <v>2</v>
      </c>
      <c r="K54" s="95" t="s">
        <v>388</v>
      </c>
      <c r="L54" s="407">
        <v>2</v>
      </c>
      <c r="M54" s="93">
        <v>3</v>
      </c>
      <c r="N54" s="9">
        <f>L54+M54</f>
        <v>5</v>
      </c>
      <c r="O54" s="46">
        <f>E54-D54+F54-G54</f>
        <v>0.010707175925925927</v>
      </c>
      <c r="P54" s="46">
        <f>Q52</f>
        <v>0.030925925925925926</v>
      </c>
      <c r="Q54" s="32"/>
      <c r="R54" s="46"/>
      <c r="S54" s="32"/>
    </row>
    <row r="55" spans="1:19" ht="24.75" customHeight="1">
      <c r="A55" s="32"/>
      <c r="B55" s="409"/>
      <c r="C55" s="9">
        <v>3</v>
      </c>
      <c r="D55" s="46">
        <f>E54</f>
        <v>0.020864583333333336</v>
      </c>
      <c r="E55" s="46">
        <v>0.030925925925925926</v>
      </c>
      <c r="F55" s="46"/>
      <c r="G55" s="46"/>
      <c r="H55" s="32" t="s">
        <v>202</v>
      </c>
      <c r="I55" s="93">
        <v>2000</v>
      </c>
      <c r="J55" s="9">
        <v>1</v>
      </c>
      <c r="K55" s="95" t="s">
        <v>388</v>
      </c>
      <c r="L55" s="407">
        <v>1</v>
      </c>
      <c r="M55" s="93">
        <v>2</v>
      </c>
      <c r="N55" s="9">
        <f>L55+M55</f>
        <v>3</v>
      </c>
      <c r="O55" s="46">
        <f>E55-D55+F55-G55</f>
        <v>0.01006134259259259</v>
      </c>
      <c r="P55" s="46">
        <f>Q52</f>
        <v>0.030925925925925926</v>
      </c>
      <c r="Q55" s="32"/>
      <c r="R55" s="46"/>
      <c r="S55" s="32"/>
    </row>
    <row r="56" spans="1:19" ht="24.75" customHeight="1" hidden="1">
      <c r="A56" s="32"/>
      <c r="B56" s="409"/>
      <c r="C56" s="32"/>
      <c r="D56" s="32"/>
      <c r="E56" s="32"/>
      <c r="F56" s="46">
        <f>F53+F54+F55</f>
        <v>0</v>
      </c>
      <c r="G56" s="46">
        <f>G53+G54+G55</f>
        <v>0</v>
      </c>
      <c r="H56" s="32"/>
      <c r="I56" s="32"/>
      <c r="J56" s="32"/>
      <c r="K56" s="32"/>
      <c r="L56" s="93"/>
      <c r="M56" s="93"/>
      <c r="N56" s="9"/>
      <c r="O56" s="32"/>
      <c r="P56" s="46">
        <f>Q52</f>
        <v>0.030925925925925926</v>
      </c>
      <c r="Q56" s="32"/>
      <c r="R56" s="46"/>
      <c r="S56" s="32"/>
    </row>
    <row r="57" spans="1:19" ht="24.75" customHeight="1">
      <c r="A57" s="32">
        <v>8</v>
      </c>
      <c r="B57" s="409">
        <v>12</v>
      </c>
      <c r="C57" s="32"/>
      <c r="D57" s="46">
        <v>0</v>
      </c>
      <c r="E57" s="32"/>
      <c r="F57" s="32"/>
      <c r="G57" s="46"/>
      <c r="H57" s="643" t="s">
        <v>619</v>
      </c>
      <c r="I57" s="644"/>
      <c r="J57" s="644"/>
      <c r="K57" s="645"/>
      <c r="L57" s="204">
        <f>L58+L59+L60</f>
        <v>2</v>
      </c>
      <c r="M57" s="204">
        <f>M58+M59+M60</f>
        <v>5</v>
      </c>
      <c r="N57" s="149">
        <f>L57+M57</f>
        <v>7</v>
      </c>
      <c r="O57" s="32"/>
      <c r="P57" s="46">
        <f>Q57</f>
        <v>0.03097569444444444</v>
      </c>
      <c r="Q57" s="163">
        <f>E60+F61-G61</f>
        <v>0.03097569444444444</v>
      </c>
      <c r="R57" s="46">
        <f>Q57-$Q$22</f>
        <v>0.003289351851851849</v>
      </c>
      <c r="S57" s="32"/>
    </row>
    <row r="58" spans="1:19" ht="24.75" customHeight="1">
      <c r="A58" s="32"/>
      <c r="B58" s="409"/>
      <c r="C58" s="9">
        <v>1</v>
      </c>
      <c r="D58" s="46">
        <v>0</v>
      </c>
      <c r="E58" s="46">
        <v>0.009921296296296296</v>
      </c>
      <c r="F58" s="46"/>
      <c r="G58" s="46"/>
      <c r="H58" s="405" t="s">
        <v>189</v>
      </c>
      <c r="I58" s="93">
        <v>2001</v>
      </c>
      <c r="J58" s="9">
        <v>1</v>
      </c>
      <c r="K58" s="95" t="s">
        <v>425</v>
      </c>
      <c r="L58" s="407">
        <v>0</v>
      </c>
      <c r="M58" s="93">
        <v>2</v>
      </c>
      <c r="N58" s="9">
        <f>L58+M58</f>
        <v>2</v>
      </c>
      <c r="O58" s="46">
        <f>E58-D58+F58-G58</f>
        <v>0.009921296296296296</v>
      </c>
      <c r="P58" s="46">
        <f>Q57</f>
        <v>0.03097569444444444</v>
      </c>
      <c r="Q58" s="32"/>
      <c r="R58" s="46"/>
      <c r="S58" s="32"/>
    </row>
    <row r="59" spans="1:19" ht="24.75" customHeight="1">
      <c r="A59" s="32"/>
      <c r="B59" s="409"/>
      <c r="C59" s="9">
        <v>2</v>
      </c>
      <c r="D59" s="46">
        <f>E58</f>
        <v>0.009921296296296296</v>
      </c>
      <c r="E59" s="46">
        <v>0.020162037037037037</v>
      </c>
      <c r="F59" s="46"/>
      <c r="G59" s="46"/>
      <c r="H59" s="405" t="s">
        <v>530</v>
      </c>
      <c r="I59" s="93">
        <v>2002</v>
      </c>
      <c r="J59" s="113">
        <v>2</v>
      </c>
      <c r="K59" s="95" t="s">
        <v>491</v>
      </c>
      <c r="L59" s="407">
        <v>1</v>
      </c>
      <c r="M59" s="93">
        <v>1</v>
      </c>
      <c r="N59" s="9">
        <f>L59+M59</f>
        <v>2</v>
      </c>
      <c r="O59" s="46">
        <f>E59-D59+F59-G59</f>
        <v>0.010240740740740741</v>
      </c>
      <c r="P59" s="46">
        <f>Q57</f>
        <v>0.03097569444444444</v>
      </c>
      <c r="Q59" s="32"/>
      <c r="R59" s="46"/>
      <c r="S59" s="32"/>
    </row>
    <row r="60" spans="1:19" ht="24.75" customHeight="1">
      <c r="A60" s="32"/>
      <c r="B60" s="409"/>
      <c r="C60" s="9">
        <v>3</v>
      </c>
      <c r="D60" s="46">
        <f>E59</f>
        <v>0.020162037037037037</v>
      </c>
      <c r="E60" s="46">
        <v>0.03097569444444444</v>
      </c>
      <c r="F60" s="46"/>
      <c r="G60" s="46"/>
      <c r="H60" s="405" t="s">
        <v>427</v>
      </c>
      <c r="I60" s="93">
        <v>2002</v>
      </c>
      <c r="J60" s="113">
        <v>2</v>
      </c>
      <c r="K60" s="95" t="s">
        <v>632</v>
      </c>
      <c r="L60" s="407">
        <v>1</v>
      </c>
      <c r="M60" s="93">
        <v>2</v>
      </c>
      <c r="N60" s="9">
        <f>L60+M60</f>
        <v>3</v>
      </c>
      <c r="O60" s="46">
        <f>E60-D60+F60-G60</f>
        <v>0.010813657407407404</v>
      </c>
      <c r="P60" s="46">
        <f>Q57</f>
        <v>0.03097569444444444</v>
      </c>
      <c r="Q60" s="32"/>
      <c r="R60" s="46"/>
      <c r="S60" s="32"/>
    </row>
    <row r="61" spans="1:19" ht="24.75" customHeight="1" hidden="1">
      <c r="A61" s="32"/>
      <c r="B61" s="409"/>
      <c r="C61" s="32"/>
      <c r="D61" s="32"/>
      <c r="E61" s="32"/>
      <c r="F61" s="46">
        <f>F58+F59+F60</f>
        <v>0</v>
      </c>
      <c r="G61" s="46">
        <f>G58+G59+G60</f>
        <v>0</v>
      </c>
      <c r="H61" s="32"/>
      <c r="I61" s="32"/>
      <c r="J61" s="32"/>
      <c r="K61" s="32"/>
      <c r="L61" s="93"/>
      <c r="M61" s="93"/>
      <c r="N61" s="9"/>
      <c r="O61" s="32"/>
      <c r="P61" s="46">
        <f>Q57</f>
        <v>0.03097569444444444</v>
      </c>
      <c r="Q61" s="32"/>
      <c r="R61" s="46"/>
      <c r="S61" s="32"/>
    </row>
    <row r="62" spans="1:19" ht="24.75" customHeight="1">
      <c r="A62" s="32">
        <v>9</v>
      </c>
      <c r="B62" s="409">
        <v>6</v>
      </c>
      <c r="C62" s="32"/>
      <c r="D62" s="46">
        <v>0</v>
      </c>
      <c r="E62" s="32"/>
      <c r="F62" s="32"/>
      <c r="G62" s="46"/>
      <c r="H62" s="643" t="s">
        <v>492</v>
      </c>
      <c r="I62" s="644"/>
      <c r="J62" s="644"/>
      <c r="K62" s="645"/>
      <c r="L62" s="204">
        <f>L63+L64+L65</f>
        <v>5</v>
      </c>
      <c r="M62" s="204">
        <f>M63+M64+M65</f>
        <v>5</v>
      </c>
      <c r="N62" s="149">
        <f>L62+M62</f>
        <v>10</v>
      </c>
      <c r="O62" s="32"/>
      <c r="P62" s="46">
        <f>Q62</f>
        <v>0.031096064814814816</v>
      </c>
      <c r="Q62" s="163">
        <f>E65+F66-G66</f>
        <v>0.031096064814814816</v>
      </c>
      <c r="R62" s="46">
        <f>Q62-$Q$22</f>
        <v>0.0034097222222222237</v>
      </c>
      <c r="S62" s="32">
        <v>310</v>
      </c>
    </row>
    <row r="63" spans="1:19" ht="24.75" customHeight="1">
      <c r="A63" s="32"/>
      <c r="B63" s="409"/>
      <c r="C63" s="9">
        <v>1</v>
      </c>
      <c r="D63" s="46">
        <v>0</v>
      </c>
      <c r="E63" s="46">
        <v>0.010559027777777778</v>
      </c>
      <c r="F63" s="32"/>
      <c r="G63" s="46"/>
      <c r="H63" s="32" t="s">
        <v>498</v>
      </c>
      <c r="I63" s="9">
        <v>2001</v>
      </c>
      <c r="J63" s="9">
        <v>1</v>
      </c>
      <c r="K63" s="147" t="s">
        <v>566</v>
      </c>
      <c r="L63" s="407">
        <v>4</v>
      </c>
      <c r="M63" s="93">
        <v>1</v>
      </c>
      <c r="N63" s="9">
        <f>L63+M63</f>
        <v>5</v>
      </c>
      <c r="O63" s="46">
        <f>E63-D63+F63-G63</f>
        <v>0.010559027777777778</v>
      </c>
      <c r="P63" s="46">
        <f>Q62</f>
        <v>0.031096064814814816</v>
      </c>
      <c r="Q63" s="32"/>
      <c r="R63" s="46"/>
      <c r="S63" s="32"/>
    </row>
    <row r="64" spans="1:19" ht="24.75" customHeight="1">
      <c r="A64" s="32"/>
      <c r="B64" s="409"/>
      <c r="C64" s="9">
        <v>2</v>
      </c>
      <c r="D64" s="46">
        <f>E63</f>
        <v>0.010559027777777778</v>
      </c>
      <c r="E64" s="46">
        <v>0.020680555555555556</v>
      </c>
      <c r="F64" s="32"/>
      <c r="G64" s="46"/>
      <c r="H64" s="32" t="s">
        <v>499</v>
      </c>
      <c r="I64" s="9">
        <v>2001</v>
      </c>
      <c r="J64" s="9">
        <v>1</v>
      </c>
      <c r="K64" s="147" t="s">
        <v>566</v>
      </c>
      <c r="L64" s="407">
        <v>0</v>
      </c>
      <c r="M64" s="93">
        <v>2</v>
      </c>
      <c r="N64" s="9">
        <f>L64+M64</f>
        <v>2</v>
      </c>
      <c r="O64" s="46">
        <f>E64-D64+F64-G64</f>
        <v>0.010121527777777778</v>
      </c>
      <c r="P64" s="46">
        <f>Q62</f>
        <v>0.031096064814814816</v>
      </c>
      <c r="Q64" s="32"/>
      <c r="R64" s="46"/>
      <c r="S64" s="32"/>
    </row>
    <row r="65" spans="1:19" ht="24.75" customHeight="1">
      <c r="A65" s="32"/>
      <c r="B65" s="409"/>
      <c r="C65" s="9">
        <v>3</v>
      </c>
      <c r="D65" s="46">
        <f>E64</f>
        <v>0.020680555555555556</v>
      </c>
      <c r="E65" s="46">
        <v>0.031096064814814816</v>
      </c>
      <c r="F65" s="32"/>
      <c r="G65" s="46"/>
      <c r="H65" s="32" t="s">
        <v>497</v>
      </c>
      <c r="I65" s="9">
        <v>2000</v>
      </c>
      <c r="J65" s="9">
        <v>1</v>
      </c>
      <c r="K65" s="147" t="s">
        <v>565</v>
      </c>
      <c r="L65" s="407">
        <v>1</v>
      </c>
      <c r="M65" s="93">
        <v>2</v>
      </c>
      <c r="N65" s="9">
        <f>L65+M65</f>
        <v>3</v>
      </c>
      <c r="O65" s="46">
        <f>E65-D65+F65-G65</f>
        <v>0.01041550925925926</v>
      </c>
      <c r="P65" s="46">
        <f>Q62</f>
        <v>0.031096064814814816</v>
      </c>
      <c r="Q65" s="32"/>
      <c r="R65" s="46"/>
      <c r="S65" s="32"/>
    </row>
    <row r="66" spans="1:19" ht="24.75" customHeight="1" hidden="1">
      <c r="A66" s="32"/>
      <c r="B66" s="409"/>
      <c r="C66" s="32"/>
      <c r="D66" s="32"/>
      <c r="E66" s="32"/>
      <c r="F66" s="32"/>
      <c r="G66" s="46"/>
      <c r="H66" s="32"/>
      <c r="I66" s="32"/>
      <c r="J66" s="32"/>
      <c r="K66" s="32"/>
      <c r="L66" s="93"/>
      <c r="M66" s="93"/>
      <c r="N66" s="9"/>
      <c r="O66" s="32"/>
      <c r="P66" s="46">
        <f>Q62</f>
        <v>0.031096064814814816</v>
      </c>
      <c r="Q66" s="32"/>
      <c r="R66" s="46"/>
      <c r="S66" s="32"/>
    </row>
    <row r="67" spans="1:19" ht="24.75" customHeight="1">
      <c r="A67" s="32">
        <v>10</v>
      </c>
      <c r="B67" s="409">
        <v>10</v>
      </c>
      <c r="C67" s="32"/>
      <c r="D67" s="46">
        <v>0</v>
      </c>
      <c r="E67" s="32"/>
      <c r="F67" s="32"/>
      <c r="G67" s="46"/>
      <c r="H67" s="643" t="s">
        <v>404</v>
      </c>
      <c r="I67" s="644"/>
      <c r="J67" s="644"/>
      <c r="K67" s="645"/>
      <c r="L67" s="204">
        <f>L68+L69+L70</f>
        <v>7</v>
      </c>
      <c r="M67" s="204">
        <f>M68+M69+M70</f>
        <v>6</v>
      </c>
      <c r="N67" s="149">
        <f>L67+M67</f>
        <v>13</v>
      </c>
      <c r="O67" s="32"/>
      <c r="P67" s="46">
        <f>Q67</f>
        <v>0.03160648148148148</v>
      </c>
      <c r="Q67" s="163">
        <f>E70+F71-G71</f>
        <v>0.03160648148148148</v>
      </c>
      <c r="R67" s="46">
        <f>Q67-$Q$22</f>
        <v>0.003920138888888886</v>
      </c>
      <c r="S67" s="32">
        <v>290</v>
      </c>
    </row>
    <row r="68" spans="1:19" ht="34.5" customHeight="1">
      <c r="A68" s="32"/>
      <c r="B68" s="409"/>
      <c r="C68" s="9">
        <v>1</v>
      </c>
      <c r="D68" s="46">
        <v>0</v>
      </c>
      <c r="E68" s="46">
        <v>0.009050925925925926</v>
      </c>
      <c r="F68" s="46"/>
      <c r="G68" s="46"/>
      <c r="H68" s="405" t="s">
        <v>411</v>
      </c>
      <c r="I68" s="93">
        <v>2000</v>
      </c>
      <c r="J68" s="9">
        <v>1</v>
      </c>
      <c r="K68" s="95" t="s">
        <v>532</v>
      </c>
      <c r="L68" s="407">
        <v>1</v>
      </c>
      <c r="M68" s="93">
        <v>0</v>
      </c>
      <c r="N68" s="9">
        <f>L68+M68</f>
        <v>1</v>
      </c>
      <c r="O68" s="46">
        <f>E68-D68+F68-G68</f>
        <v>0.009050925925925926</v>
      </c>
      <c r="P68" s="46">
        <f>Q67</f>
        <v>0.03160648148148148</v>
      </c>
      <c r="Q68" s="32"/>
      <c r="R68" s="46"/>
      <c r="S68" s="32"/>
    </row>
    <row r="69" spans="1:19" ht="34.5" customHeight="1">
      <c r="A69" s="32"/>
      <c r="B69" s="409"/>
      <c r="C69" s="9">
        <v>2</v>
      </c>
      <c r="D69" s="46">
        <f>E68</f>
        <v>0.009050925925925926</v>
      </c>
      <c r="E69" s="46">
        <v>0.020302083333333335</v>
      </c>
      <c r="F69" s="46">
        <v>0.0006944444444444445</v>
      </c>
      <c r="G69" s="46"/>
      <c r="H69" s="405" t="s">
        <v>409</v>
      </c>
      <c r="I69" s="93">
        <v>2001</v>
      </c>
      <c r="J69" s="26">
        <v>1</v>
      </c>
      <c r="K69" s="95" t="s">
        <v>522</v>
      </c>
      <c r="L69" s="407">
        <v>4</v>
      </c>
      <c r="M69" s="93">
        <v>4</v>
      </c>
      <c r="N69" s="9">
        <f>L69+M69</f>
        <v>8</v>
      </c>
      <c r="O69" s="46">
        <f>E69-D69+F69-G69</f>
        <v>0.011945601851851853</v>
      </c>
      <c r="P69" s="46">
        <f>Q67</f>
        <v>0.03160648148148148</v>
      </c>
      <c r="Q69" s="32"/>
      <c r="R69" s="46"/>
      <c r="S69" s="32"/>
    </row>
    <row r="70" spans="1:19" ht="34.5" customHeight="1">
      <c r="A70" s="32"/>
      <c r="B70" s="409"/>
      <c r="C70" s="9">
        <v>3</v>
      </c>
      <c r="D70" s="46">
        <f>E69</f>
        <v>0.020302083333333335</v>
      </c>
      <c r="E70" s="46">
        <v>0.031143518518518515</v>
      </c>
      <c r="F70" s="46"/>
      <c r="G70" s="46">
        <v>0.00023148148148148146</v>
      </c>
      <c r="H70" s="343" t="s">
        <v>410</v>
      </c>
      <c r="I70" s="207">
        <v>2000</v>
      </c>
      <c r="J70" s="26">
        <v>1</v>
      </c>
      <c r="K70" s="95" t="s">
        <v>523</v>
      </c>
      <c r="L70" s="407">
        <v>2</v>
      </c>
      <c r="M70" s="93">
        <v>2</v>
      </c>
      <c r="N70" s="9">
        <f>L70+M70</f>
        <v>4</v>
      </c>
      <c r="O70" s="46">
        <f>E70-D70+F70-G70</f>
        <v>0.010609953703703698</v>
      </c>
      <c r="P70" s="46">
        <f>Q67</f>
        <v>0.03160648148148148</v>
      </c>
      <c r="Q70" s="32"/>
      <c r="R70" s="46"/>
      <c r="S70" s="32"/>
    </row>
    <row r="71" spans="1:19" ht="24.75" customHeight="1" hidden="1">
      <c r="A71" s="32"/>
      <c r="B71" s="409"/>
      <c r="C71" s="32"/>
      <c r="D71" s="32"/>
      <c r="E71" s="32"/>
      <c r="F71" s="46">
        <f>F68+F69+F70</f>
        <v>0.0006944444444444445</v>
      </c>
      <c r="G71" s="46">
        <f>G68+G69+G70</f>
        <v>0.00023148148148148146</v>
      </c>
      <c r="H71" s="32"/>
      <c r="I71" s="32"/>
      <c r="J71" s="32"/>
      <c r="K71" s="32"/>
      <c r="L71" s="93"/>
      <c r="M71" s="93"/>
      <c r="N71" s="9"/>
      <c r="O71" s="32"/>
      <c r="P71" s="46">
        <f>Q67</f>
        <v>0.03160648148148148</v>
      </c>
      <c r="Q71" s="32"/>
      <c r="R71" s="46"/>
      <c r="S71" s="32"/>
    </row>
    <row r="72" spans="1:19" ht="24.75" customHeight="1">
      <c r="A72" s="32">
        <v>11</v>
      </c>
      <c r="B72" s="409">
        <v>9</v>
      </c>
      <c r="C72" s="32"/>
      <c r="D72" s="46">
        <v>0</v>
      </c>
      <c r="E72" s="32"/>
      <c r="F72" s="32"/>
      <c r="G72" s="46"/>
      <c r="H72" s="643" t="s">
        <v>412</v>
      </c>
      <c r="I72" s="644"/>
      <c r="J72" s="644"/>
      <c r="K72" s="645"/>
      <c r="L72" s="204">
        <f>L73+L74+L75</f>
        <v>8</v>
      </c>
      <c r="M72" s="204">
        <f>M73+M74+M75</f>
        <v>9</v>
      </c>
      <c r="N72" s="149">
        <f>L72+M72</f>
        <v>17</v>
      </c>
      <c r="O72" s="32"/>
      <c r="P72" s="46">
        <f>Q72</f>
        <v>0.03224537037037037</v>
      </c>
      <c r="Q72" s="163">
        <f>E75+F76-G76</f>
        <v>0.03224537037037037</v>
      </c>
      <c r="R72" s="46">
        <f>Q72-$Q$22</f>
        <v>0.004559027777777776</v>
      </c>
      <c r="S72" s="32">
        <v>270</v>
      </c>
    </row>
    <row r="73" spans="1:19" ht="24.75" customHeight="1">
      <c r="A73" s="32"/>
      <c r="B73" s="409"/>
      <c r="C73" s="9">
        <v>1</v>
      </c>
      <c r="D73" s="46">
        <v>0</v>
      </c>
      <c r="E73" s="46">
        <v>0.009907407407407408</v>
      </c>
      <c r="F73" s="46"/>
      <c r="G73" s="46"/>
      <c r="H73" s="417" t="s">
        <v>420</v>
      </c>
      <c r="I73" s="93">
        <v>2001</v>
      </c>
      <c r="J73" s="9">
        <v>1</v>
      </c>
      <c r="K73" s="95" t="s">
        <v>414</v>
      </c>
      <c r="L73" s="407">
        <v>0</v>
      </c>
      <c r="M73" s="93">
        <v>4</v>
      </c>
      <c r="N73" s="9">
        <f>L73+M73</f>
        <v>4</v>
      </c>
      <c r="O73" s="46">
        <f>E73-D73+F73-G73</f>
        <v>0.009907407407407408</v>
      </c>
      <c r="P73" s="46">
        <f>Q72</f>
        <v>0.03224537037037037</v>
      </c>
      <c r="Q73" s="32"/>
      <c r="R73" s="46"/>
      <c r="S73" s="32"/>
    </row>
    <row r="74" spans="1:19" ht="24.75" customHeight="1">
      <c r="A74" s="32"/>
      <c r="B74" s="409"/>
      <c r="C74" s="9">
        <v>2</v>
      </c>
      <c r="D74" s="46">
        <f>E73</f>
        <v>0.009907407407407408</v>
      </c>
      <c r="E74" s="46">
        <v>0.02116087962962963</v>
      </c>
      <c r="F74" s="46"/>
      <c r="G74" s="46"/>
      <c r="H74" s="32" t="s">
        <v>418</v>
      </c>
      <c r="I74" s="9">
        <v>2000</v>
      </c>
      <c r="J74" s="9">
        <v>1</v>
      </c>
      <c r="K74" s="95" t="s">
        <v>414</v>
      </c>
      <c r="L74" s="407">
        <v>5</v>
      </c>
      <c r="M74" s="93">
        <v>2</v>
      </c>
      <c r="N74" s="9">
        <f>L74+M74</f>
        <v>7</v>
      </c>
      <c r="O74" s="46">
        <f>E74-D74+F74-G74</f>
        <v>0.011253472222222222</v>
      </c>
      <c r="P74" s="46">
        <f>Q72</f>
        <v>0.03224537037037037</v>
      </c>
      <c r="Q74" s="32"/>
      <c r="R74" s="46"/>
      <c r="S74" s="32"/>
    </row>
    <row r="75" spans="1:19" ht="24.75" customHeight="1">
      <c r="A75" s="32"/>
      <c r="B75" s="409"/>
      <c r="C75" s="9">
        <v>3</v>
      </c>
      <c r="D75" s="46">
        <f>E74</f>
        <v>0.02116087962962963</v>
      </c>
      <c r="E75" s="46">
        <v>0.03224537037037037</v>
      </c>
      <c r="F75" s="46"/>
      <c r="G75" s="46"/>
      <c r="H75" s="32" t="s">
        <v>417</v>
      </c>
      <c r="I75" s="9">
        <v>2000</v>
      </c>
      <c r="J75" s="9">
        <v>3</v>
      </c>
      <c r="K75" s="95" t="s">
        <v>414</v>
      </c>
      <c r="L75" s="407">
        <v>3</v>
      </c>
      <c r="M75" s="93">
        <v>3</v>
      </c>
      <c r="N75" s="9">
        <f>L75+M75</f>
        <v>6</v>
      </c>
      <c r="O75" s="46">
        <f>E75-D75+F75-G75</f>
        <v>0.011084490740740739</v>
      </c>
      <c r="P75" s="46">
        <f>Q72</f>
        <v>0.03224537037037037</v>
      </c>
      <c r="Q75" s="32"/>
      <c r="R75" s="46"/>
      <c r="S75" s="32"/>
    </row>
    <row r="76" spans="1:19" ht="24.75" customHeight="1" hidden="1">
      <c r="A76" s="32"/>
      <c r="B76" s="409"/>
      <c r="C76" s="32"/>
      <c r="D76" s="32"/>
      <c r="E76" s="32"/>
      <c r="F76" s="46">
        <f>F73+F74+F75</f>
        <v>0</v>
      </c>
      <c r="G76" s="46">
        <f>G73+G74+G75</f>
        <v>0</v>
      </c>
      <c r="H76" s="419"/>
      <c r="I76" s="419"/>
      <c r="J76" s="419"/>
      <c r="K76" s="419"/>
      <c r="L76" s="93"/>
      <c r="M76" s="93"/>
      <c r="N76" s="9"/>
      <c r="O76" s="32"/>
      <c r="P76" s="46">
        <f>Q72</f>
        <v>0.03224537037037037</v>
      </c>
      <c r="Q76" s="32"/>
      <c r="R76" s="46"/>
      <c r="S76" s="32"/>
    </row>
    <row r="77" spans="1:19" ht="24.75" customHeight="1">
      <c r="A77" s="32">
        <v>12</v>
      </c>
      <c r="B77" s="409">
        <v>8</v>
      </c>
      <c r="C77" s="32"/>
      <c r="D77" s="46">
        <v>0</v>
      </c>
      <c r="E77" s="32"/>
      <c r="F77" s="32"/>
      <c r="G77" s="46"/>
      <c r="H77" s="643" t="s">
        <v>429</v>
      </c>
      <c r="I77" s="644"/>
      <c r="J77" s="644"/>
      <c r="K77" s="645"/>
      <c r="L77" s="204">
        <f>L78+L79+L80</f>
        <v>10</v>
      </c>
      <c r="M77" s="204">
        <f>M78+M79+M80</f>
        <v>10</v>
      </c>
      <c r="N77" s="149">
        <f>L77+M77</f>
        <v>20</v>
      </c>
      <c r="O77" s="32"/>
      <c r="P77" s="46">
        <f>Q77</f>
        <v>0.034123842592592595</v>
      </c>
      <c r="Q77" s="163">
        <f>E80+F81-G81</f>
        <v>0.034123842592592595</v>
      </c>
      <c r="R77" s="46">
        <f>Q77-$Q$22</f>
        <v>0.006437500000000002</v>
      </c>
      <c r="S77" s="32">
        <v>250</v>
      </c>
    </row>
    <row r="78" spans="1:19" ht="24.75" customHeight="1">
      <c r="A78" s="32"/>
      <c r="B78" s="409"/>
      <c r="C78" s="9">
        <v>1</v>
      </c>
      <c r="D78" s="46">
        <v>0</v>
      </c>
      <c r="E78" s="46">
        <v>0.01111574074074074</v>
      </c>
      <c r="F78" s="46"/>
      <c r="G78" s="46"/>
      <c r="H78" s="405" t="s">
        <v>484</v>
      </c>
      <c r="I78" s="93">
        <v>2001</v>
      </c>
      <c r="J78" s="9">
        <v>2</v>
      </c>
      <c r="K78" s="95" t="s">
        <v>478</v>
      </c>
      <c r="L78" s="407">
        <v>5</v>
      </c>
      <c r="M78" s="93">
        <v>2</v>
      </c>
      <c r="N78" s="9">
        <f>L78+M78</f>
        <v>7</v>
      </c>
      <c r="O78" s="46">
        <f>E78-D78+F78-G78</f>
        <v>0.01111574074074074</v>
      </c>
      <c r="P78" s="46">
        <f>Q77</f>
        <v>0.034123842592592595</v>
      </c>
      <c r="Q78" s="32"/>
      <c r="R78" s="46"/>
      <c r="S78" s="32"/>
    </row>
    <row r="79" spans="1:19" ht="24.75" customHeight="1">
      <c r="A79" s="32"/>
      <c r="B79" s="409"/>
      <c r="C79" s="9">
        <v>2</v>
      </c>
      <c r="D79" s="46">
        <f>E78</f>
        <v>0.01111574074074074</v>
      </c>
      <c r="E79" s="46">
        <v>0.02247800925925926</v>
      </c>
      <c r="F79" s="46"/>
      <c r="G79" s="46"/>
      <c r="H79" s="405" t="s">
        <v>486</v>
      </c>
      <c r="I79" s="93">
        <v>2001</v>
      </c>
      <c r="J79" s="9" t="s">
        <v>398</v>
      </c>
      <c r="K79" s="95" t="s">
        <v>476</v>
      </c>
      <c r="L79" s="407">
        <v>2</v>
      </c>
      <c r="M79" s="93">
        <v>4</v>
      </c>
      <c r="N79" s="9">
        <f>L79+M79</f>
        <v>6</v>
      </c>
      <c r="O79" s="46">
        <f>E79-D79+F79-G79</f>
        <v>0.01136226851851852</v>
      </c>
      <c r="P79" s="46">
        <f>Q77</f>
        <v>0.034123842592592595</v>
      </c>
      <c r="Q79" s="32"/>
      <c r="R79" s="46"/>
      <c r="S79" s="32"/>
    </row>
    <row r="80" spans="1:19" ht="24.75" customHeight="1">
      <c r="A80" s="32"/>
      <c r="B80" s="409"/>
      <c r="C80" s="9">
        <v>3</v>
      </c>
      <c r="D80" s="46">
        <f>E79</f>
        <v>0.02247800925925926</v>
      </c>
      <c r="E80" s="46">
        <v>0.034123842592592595</v>
      </c>
      <c r="F80" s="46"/>
      <c r="G80" s="46"/>
      <c r="H80" s="405" t="s">
        <v>483</v>
      </c>
      <c r="I80" s="9">
        <v>2000</v>
      </c>
      <c r="J80" s="9">
        <v>2</v>
      </c>
      <c r="K80" s="95" t="s">
        <v>478</v>
      </c>
      <c r="L80" s="407">
        <v>3</v>
      </c>
      <c r="M80" s="93">
        <v>4</v>
      </c>
      <c r="N80" s="9">
        <f>L80+M80</f>
        <v>7</v>
      </c>
      <c r="O80" s="46">
        <f>E80-D80+F80-G80</f>
        <v>0.011645833333333334</v>
      </c>
      <c r="P80" s="46">
        <f>Q77</f>
        <v>0.034123842592592595</v>
      </c>
      <c r="Q80" s="32"/>
      <c r="R80" s="46"/>
      <c r="S80" s="32"/>
    </row>
    <row r="81" spans="1:19" ht="24.75" customHeight="1" hidden="1">
      <c r="A81" s="32"/>
      <c r="B81" s="409"/>
      <c r="C81" s="32"/>
      <c r="D81" s="32"/>
      <c r="E81" s="32"/>
      <c r="F81" s="46">
        <f>F78+F79+F80</f>
        <v>0</v>
      </c>
      <c r="G81" s="46">
        <f>G78+G79+G80</f>
        <v>0</v>
      </c>
      <c r="H81" s="32"/>
      <c r="I81" s="32"/>
      <c r="J81" s="32"/>
      <c r="K81" s="32"/>
      <c r="L81" s="93"/>
      <c r="M81" s="93"/>
      <c r="N81" s="9"/>
      <c r="O81" s="32"/>
      <c r="P81" s="46">
        <f>Q77</f>
        <v>0.034123842592592595</v>
      </c>
      <c r="Q81" s="32"/>
      <c r="R81" s="46"/>
      <c r="S81" s="32"/>
    </row>
    <row r="82" spans="1:19" ht="24.75" customHeight="1">
      <c r="A82" s="32">
        <v>13</v>
      </c>
      <c r="B82" s="409">
        <v>7</v>
      </c>
      <c r="C82" s="32"/>
      <c r="D82" s="46">
        <v>0</v>
      </c>
      <c r="E82" s="32"/>
      <c r="F82" s="32"/>
      <c r="G82" s="46"/>
      <c r="H82" s="643" t="s">
        <v>501</v>
      </c>
      <c r="I82" s="644"/>
      <c r="J82" s="644"/>
      <c r="K82" s="645"/>
      <c r="L82" s="204">
        <f>L83+L84+L85</f>
        <v>5</v>
      </c>
      <c r="M82" s="204">
        <f>M83+M84+M85</f>
        <v>9</v>
      </c>
      <c r="N82" s="149">
        <f>L82+M82</f>
        <v>14</v>
      </c>
      <c r="O82" s="32"/>
      <c r="P82" s="46">
        <f>Q82</f>
        <v>0.03489236111111111</v>
      </c>
      <c r="Q82" s="163">
        <f>E85+F86-G86</f>
        <v>0.03489236111111111</v>
      </c>
      <c r="R82" s="46">
        <f>Q82-$Q$22</f>
        <v>0.007206018518518518</v>
      </c>
      <c r="S82" s="32">
        <v>230</v>
      </c>
    </row>
    <row r="83" spans="1:19" ht="24.75" customHeight="1">
      <c r="A83" s="32"/>
      <c r="B83" s="409"/>
      <c r="C83" s="9">
        <v>1</v>
      </c>
      <c r="D83" s="46">
        <v>0</v>
      </c>
      <c r="E83" s="46">
        <v>0.011548611111111112</v>
      </c>
      <c r="F83" s="46"/>
      <c r="G83" s="46"/>
      <c r="H83" s="417" t="s">
        <v>280</v>
      </c>
      <c r="I83" s="9">
        <v>2001</v>
      </c>
      <c r="J83" s="9">
        <v>2</v>
      </c>
      <c r="K83" s="388" t="s">
        <v>516</v>
      </c>
      <c r="L83" s="407">
        <v>0</v>
      </c>
      <c r="M83" s="93">
        <v>3</v>
      </c>
      <c r="N83" s="9">
        <f>L83+M83</f>
        <v>3</v>
      </c>
      <c r="O83" s="46">
        <f>E83-D83+F83-G83</f>
        <v>0.011548611111111112</v>
      </c>
      <c r="P83" s="46">
        <f>Q82</f>
        <v>0.03489236111111111</v>
      </c>
      <c r="Q83" s="32"/>
      <c r="R83" s="46"/>
      <c r="S83" s="32"/>
    </row>
    <row r="84" spans="1:25" ht="24.75" customHeight="1">
      <c r="A84" s="32"/>
      <c r="B84" s="409"/>
      <c r="C84" s="9">
        <v>2</v>
      </c>
      <c r="D84" s="46">
        <f>E83</f>
        <v>0.011548611111111112</v>
      </c>
      <c r="E84" s="46">
        <v>0.0235625</v>
      </c>
      <c r="F84" s="46"/>
      <c r="G84" s="46"/>
      <c r="H84" s="405" t="s">
        <v>277</v>
      </c>
      <c r="I84" s="9">
        <v>2000</v>
      </c>
      <c r="J84" s="9">
        <v>2</v>
      </c>
      <c r="K84" s="388" t="s">
        <v>516</v>
      </c>
      <c r="L84" s="407">
        <v>1</v>
      </c>
      <c r="M84" s="93">
        <v>3</v>
      </c>
      <c r="N84" s="9">
        <f>L84+M84</f>
        <v>4</v>
      </c>
      <c r="O84" s="46">
        <f>E84-D84+F84-G84</f>
        <v>0.012013888888888888</v>
      </c>
      <c r="P84" s="46">
        <f>Q82</f>
        <v>0.03489236111111111</v>
      </c>
      <c r="Q84" s="32"/>
      <c r="R84" s="46"/>
      <c r="S84" s="32"/>
      <c r="U84" s="71"/>
      <c r="V84" s="734"/>
      <c r="W84" s="734"/>
      <c r="X84" s="734"/>
      <c r="Y84" s="734"/>
    </row>
    <row r="85" spans="1:19" ht="24.75" customHeight="1">
      <c r="A85" s="32"/>
      <c r="B85" s="409"/>
      <c r="C85" s="9">
        <v>3</v>
      </c>
      <c r="D85" s="46">
        <f>E84</f>
        <v>0.0235625</v>
      </c>
      <c r="E85" s="46">
        <v>0.03489236111111111</v>
      </c>
      <c r="F85" s="46"/>
      <c r="G85" s="46"/>
      <c r="H85" s="405" t="s">
        <v>279</v>
      </c>
      <c r="I85" s="9">
        <v>2000</v>
      </c>
      <c r="J85" s="9">
        <v>1</v>
      </c>
      <c r="K85" s="388" t="s">
        <v>516</v>
      </c>
      <c r="L85" s="407">
        <v>4</v>
      </c>
      <c r="M85" s="93">
        <v>3</v>
      </c>
      <c r="N85" s="9">
        <f>L85+M85</f>
        <v>7</v>
      </c>
      <c r="O85" s="46">
        <f>E85-D85+F85-G85</f>
        <v>0.01132986111111111</v>
      </c>
      <c r="P85" s="46">
        <f>Q82</f>
        <v>0.03489236111111111</v>
      </c>
      <c r="Q85" s="32"/>
      <c r="R85" s="46"/>
      <c r="S85" s="32"/>
    </row>
    <row r="86" spans="1:19" ht="24.75" customHeight="1" hidden="1">
      <c r="A86" s="32"/>
      <c r="B86" s="409"/>
      <c r="C86" s="32"/>
      <c r="D86" s="32"/>
      <c r="E86" s="32"/>
      <c r="F86" s="46">
        <f>F83+F84+F85</f>
        <v>0</v>
      </c>
      <c r="G86" s="46">
        <f>G83+G84+G85</f>
        <v>0</v>
      </c>
      <c r="H86" s="32"/>
      <c r="I86" s="32"/>
      <c r="J86" s="32"/>
      <c r="K86" s="32"/>
      <c r="L86" s="93"/>
      <c r="M86" s="93"/>
      <c r="N86" s="9"/>
      <c r="O86" s="32"/>
      <c r="P86" s="46">
        <f>Q82</f>
        <v>0.03489236111111111</v>
      </c>
      <c r="Q86" s="32"/>
      <c r="R86" s="46"/>
      <c r="S86" s="32"/>
    </row>
    <row r="87" spans="1:24" ht="24.75" customHeight="1">
      <c r="A87" s="32">
        <v>14</v>
      </c>
      <c r="B87" s="409">
        <v>11</v>
      </c>
      <c r="C87" s="32"/>
      <c r="D87" s="46">
        <v>0</v>
      </c>
      <c r="E87" s="32"/>
      <c r="F87" s="32"/>
      <c r="G87" s="46"/>
      <c r="H87" s="643" t="s">
        <v>441</v>
      </c>
      <c r="I87" s="644"/>
      <c r="J87" s="644"/>
      <c r="K87" s="645"/>
      <c r="L87" s="204">
        <f>L88+L89+L90</f>
        <v>3</v>
      </c>
      <c r="M87" s="204">
        <f>M88+M89+M90</f>
        <v>8</v>
      </c>
      <c r="N87" s="149">
        <f>L87+M87</f>
        <v>11</v>
      </c>
      <c r="O87" s="32"/>
      <c r="P87" s="46">
        <f>Q87</f>
        <v>0.03552430555555556</v>
      </c>
      <c r="Q87" s="163">
        <f>E90+F91-G91</f>
        <v>0.03552430555555556</v>
      </c>
      <c r="R87" s="46">
        <f>Q87-$Q$22</f>
        <v>0.007837962962962967</v>
      </c>
      <c r="S87" s="32">
        <v>220</v>
      </c>
      <c r="T87" s="80"/>
      <c r="U87" s="80"/>
      <c r="V87" s="80"/>
      <c r="W87" s="80"/>
      <c r="X87" s="80"/>
    </row>
    <row r="88" spans="1:24" ht="34.5" customHeight="1">
      <c r="A88" s="32"/>
      <c r="B88" s="409"/>
      <c r="C88" s="9">
        <v>1</v>
      </c>
      <c r="D88" s="46">
        <v>0</v>
      </c>
      <c r="E88" s="46">
        <v>0.010063657407407408</v>
      </c>
      <c r="F88" s="46"/>
      <c r="G88" s="46"/>
      <c r="H88" s="210" t="s">
        <v>451</v>
      </c>
      <c r="I88" s="207">
        <v>2000</v>
      </c>
      <c r="J88" s="26">
        <v>2</v>
      </c>
      <c r="K88" s="147" t="s">
        <v>444</v>
      </c>
      <c r="L88" s="407">
        <v>1</v>
      </c>
      <c r="M88" s="93">
        <v>2</v>
      </c>
      <c r="N88" s="9">
        <f>L88+M88</f>
        <v>3</v>
      </c>
      <c r="O88" s="46">
        <f>E88-D88+F88-G88</f>
        <v>0.010063657407407408</v>
      </c>
      <c r="P88" s="46">
        <f>Q87</f>
        <v>0.03552430555555556</v>
      </c>
      <c r="Q88" s="32"/>
      <c r="R88" s="46"/>
      <c r="S88" s="32"/>
      <c r="T88" s="80"/>
      <c r="U88" s="80"/>
      <c r="V88" s="80"/>
      <c r="W88" s="80"/>
      <c r="X88" s="80"/>
    </row>
    <row r="89" spans="1:24" ht="34.5" customHeight="1">
      <c r="A89" s="32"/>
      <c r="B89" s="409"/>
      <c r="C89" s="9">
        <v>2</v>
      </c>
      <c r="D89" s="46">
        <f>E88</f>
        <v>0.010063657407407408</v>
      </c>
      <c r="E89" s="46">
        <v>0.02203009259259259</v>
      </c>
      <c r="F89" s="46"/>
      <c r="G89" s="46"/>
      <c r="H89" s="32" t="s">
        <v>450</v>
      </c>
      <c r="I89" s="93">
        <v>2000</v>
      </c>
      <c r="J89" s="9">
        <v>2</v>
      </c>
      <c r="K89" s="147" t="s">
        <v>444</v>
      </c>
      <c r="L89" s="407">
        <v>0</v>
      </c>
      <c r="M89" s="93">
        <v>2</v>
      </c>
      <c r="N89" s="9">
        <f>L89+M89</f>
        <v>2</v>
      </c>
      <c r="O89" s="46">
        <f>E89-D89+F89-G89</f>
        <v>0.011966435185185182</v>
      </c>
      <c r="P89" s="46">
        <f>Q87</f>
        <v>0.03552430555555556</v>
      </c>
      <c r="Q89" s="32"/>
      <c r="R89" s="46"/>
      <c r="S89" s="32"/>
      <c r="T89" s="80"/>
      <c r="U89" s="80"/>
      <c r="V89" s="80"/>
      <c r="W89" s="80"/>
      <c r="X89" s="80"/>
    </row>
    <row r="90" spans="1:24" ht="34.5" customHeight="1">
      <c r="A90" s="32"/>
      <c r="B90" s="409"/>
      <c r="C90" s="9">
        <v>3</v>
      </c>
      <c r="D90" s="46">
        <f>E89</f>
        <v>0.02203009259259259</v>
      </c>
      <c r="E90" s="46">
        <v>0.03552430555555556</v>
      </c>
      <c r="F90" s="46"/>
      <c r="G90" s="46"/>
      <c r="H90" s="210" t="s">
        <v>452</v>
      </c>
      <c r="I90" s="207">
        <v>2001</v>
      </c>
      <c r="J90" s="26">
        <v>3</v>
      </c>
      <c r="K90" s="147" t="s">
        <v>444</v>
      </c>
      <c r="L90" s="407">
        <v>2</v>
      </c>
      <c r="M90" s="93">
        <v>4</v>
      </c>
      <c r="N90" s="9">
        <f>L90+M90</f>
        <v>6</v>
      </c>
      <c r="O90" s="46">
        <f>E90-D90+F90-G90</f>
        <v>0.013494212962962968</v>
      </c>
      <c r="P90" s="46">
        <f>Q87</f>
        <v>0.03552430555555556</v>
      </c>
      <c r="Q90" s="32"/>
      <c r="R90" s="46"/>
      <c r="S90" s="32"/>
      <c r="T90" s="80"/>
      <c r="U90" s="80"/>
      <c r="V90" s="80"/>
      <c r="W90" s="80"/>
      <c r="X90" s="80"/>
    </row>
    <row r="91" spans="1:19" ht="24.75" customHeight="1">
      <c r="A91" s="32"/>
      <c r="B91" s="409"/>
      <c r="C91" s="32"/>
      <c r="D91" s="32"/>
      <c r="E91" s="32"/>
      <c r="F91" s="46">
        <f>F88+F89+F90</f>
        <v>0</v>
      </c>
      <c r="G91" s="46">
        <f>G88+G89+G90</f>
        <v>0</v>
      </c>
      <c r="H91" s="637" t="s">
        <v>657</v>
      </c>
      <c r="I91" s="638"/>
      <c r="J91" s="639"/>
      <c r="K91" s="32"/>
      <c r="L91" s="93"/>
      <c r="M91" s="93"/>
      <c r="N91" s="9"/>
      <c r="O91" s="32"/>
      <c r="P91" s="46">
        <f>Q87</f>
        <v>0.03552430555555556</v>
      </c>
      <c r="Q91" s="32"/>
      <c r="R91" s="46"/>
      <c r="S91" s="32"/>
    </row>
    <row r="92" spans="1:19" ht="24.75" customHeight="1">
      <c r="A92" s="32"/>
      <c r="B92" s="409">
        <v>14</v>
      </c>
      <c r="C92" s="32"/>
      <c r="D92" s="46">
        <v>0</v>
      </c>
      <c r="E92" s="32"/>
      <c r="F92" s="374"/>
      <c r="G92" s="421"/>
      <c r="H92" s="643" t="s">
        <v>628</v>
      </c>
      <c r="I92" s="644"/>
      <c r="J92" s="644"/>
      <c r="K92" s="645"/>
      <c r="L92" s="204">
        <f>L93+L94+L95</f>
        <v>5</v>
      </c>
      <c r="M92" s="204">
        <f>M93+M94+M95</f>
        <v>5</v>
      </c>
      <c r="N92" s="149">
        <f>L92+M92</f>
        <v>10</v>
      </c>
      <c r="O92" s="32"/>
      <c r="P92" s="46">
        <f>Q92</f>
        <v>0</v>
      </c>
      <c r="Q92" s="163"/>
      <c r="R92" s="46"/>
      <c r="S92" s="9"/>
    </row>
    <row r="93" spans="1:19" ht="24.75" customHeight="1">
      <c r="A93" s="32"/>
      <c r="B93" s="409"/>
      <c r="C93" s="9">
        <v>1</v>
      </c>
      <c r="D93" s="46">
        <v>0</v>
      </c>
      <c r="E93" s="46">
        <v>0.010417824074074074</v>
      </c>
      <c r="F93" s="46"/>
      <c r="G93" s="46"/>
      <c r="H93" s="32" t="s">
        <v>440</v>
      </c>
      <c r="I93" s="93">
        <v>2000</v>
      </c>
      <c r="J93" s="9">
        <v>1</v>
      </c>
      <c r="K93" s="95" t="s">
        <v>598</v>
      </c>
      <c r="L93" s="407">
        <v>4</v>
      </c>
      <c r="M93" s="93">
        <v>3</v>
      </c>
      <c r="N93" s="9">
        <f>L93+M93</f>
        <v>7</v>
      </c>
      <c r="O93" s="46">
        <f>E93-D93+F93-G93</f>
        <v>0.010417824074074074</v>
      </c>
      <c r="P93" s="46">
        <f>Q92</f>
        <v>0</v>
      </c>
      <c r="Q93" s="32"/>
      <c r="R93" s="46"/>
      <c r="S93" s="32"/>
    </row>
    <row r="94" spans="1:19" ht="24.75" customHeight="1">
      <c r="A94" s="32"/>
      <c r="B94" s="409"/>
      <c r="C94" s="9">
        <v>2</v>
      </c>
      <c r="D94" s="46">
        <f>E93</f>
        <v>0.010417824074074074</v>
      </c>
      <c r="E94" s="46">
        <v>0.020651620370370372</v>
      </c>
      <c r="F94" s="46"/>
      <c r="G94" s="46"/>
      <c r="H94" s="32" t="s">
        <v>438</v>
      </c>
      <c r="I94" s="93">
        <v>2000</v>
      </c>
      <c r="J94" s="9">
        <v>1</v>
      </c>
      <c r="K94" s="95" t="s">
        <v>605</v>
      </c>
      <c r="L94" s="407">
        <v>1</v>
      </c>
      <c r="M94" s="93">
        <v>2</v>
      </c>
      <c r="N94" s="9">
        <f>L94+M94</f>
        <v>3</v>
      </c>
      <c r="O94" s="46">
        <f>E94-D94+F94-G94</f>
        <v>0.010233796296296298</v>
      </c>
      <c r="P94" s="46">
        <f>Q92</f>
        <v>0</v>
      </c>
      <c r="Q94" s="32"/>
      <c r="R94" s="46"/>
      <c r="S94" s="32"/>
    </row>
    <row r="95" spans="1:19" ht="24.75" customHeight="1">
      <c r="A95" s="32"/>
      <c r="B95" s="409"/>
      <c r="C95" s="9">
        <v>3</v>
      </c>
      <c r="D95" s="46">
        <f>E94</f>
        <v>0.020651620370370372</v>
      </c>
      <c r="E95" s="46">
        <v>0.041666666666666664</v>
      </c>
      <c r="F95" s="46"/>
      <c r="G95" s="46"/>
      <c r="H95" s="32" t="s">
        <v>500</v>
      </c>
      <c r="I95" s="32">
        <v>2001</v>
      </c>
      <c r="J95" s="9">
        <v>1</v>
      </c>
      <c r="K95" s="147" t="s">
        <v>566</v>
      </c>
      <c r="L95" s="407"/>
      <c r="M95" s="93"/>
      <c r="N95" s="9">
        <f>L95+M95</f>
        <v>0</v>
      </c>
      <c r="O95" s="46"/>
      <c r="P95" s="46">
        <f>Q92</f>
        <v>0</v>
      </c>
      <c r="Q95" s="32"/>
      <c r="R95" s="46"/>
      <c r="S95" s="32"/>
    </row>
    <row r="96" spans="1:19" ht="24.75" customHeight="1" hidden="1">
      <c r="A96" s="32"/>
      <c r="B96" s="409"/>
      <c r="C96" s="32"/>
      <c r="D96" s="32"/>
      <c r="E96" s="32"/>
      <c r="F96" s="46">
        <f>F93+F94+F95</f>
        <v>0</v>
      </c>
      <c r="G96" s="46">
        <f>G93+G94+G95</f>
        <v>0</v>
      </c>
      <c r="H96" s="110"/>
      <c r="I96" s="110"/>
      <c r="J96" s="110"/>
      <c r="K96" s="110"/>
      <c r="L96" s="93"/>
      <c r="M96" s="93"/>
      <c r="N96" s="9"/>
      <c r="O96" s="32"/>
      <c r="P96" s="46">
        <f>Q92</f>
        <v>0</v>
      </c>
      <c r="Q96" s="32"/>
      <c r="R96" s="46"/>
      <c r="S96" s="32"/>
    </row>
    <row r="97" spans="1:19" ht="24.75" customHeight="1" hidden="1">
      <c r="A97" s="32"/>
      <c r="B97" s="32">
        <v>16</v>
      </c>
      <c r="C97" s="32"/>
      <c r="D97" s="46">
        <v>0</v>
      </c>
      <c r="E97" s="32"/>
      <c r="F97" s="32"/>
      <c r="G97" s="46"/>
      <c r="H97" s="373"/>
      <c r="I97" s="374"/>
      <c r="J97" s="374"/>
      <c r="K97" s="375"/>
      <c r="L97" s="204">
        <f>L98+L99+L100</f>
        <v>0</v>
      </c>
      <c r="M97" s="204">
        <f>M98+M99+M100</f>
        <v>0</v>
      </c>
      <c r="N97" s="149">
        <f>L97+M97</f>
        <v>0</v>
      </c>
      <c r="O97" s="32"/>
      <c r="P97" s="46">
        <f>Q97</f>
        <v>0.041666666666666664</v>
      </c>
      <c r="Q97" s="163">
        <f>E100+F101-G101</f>
        <v>0.041666666666666664</v>
      </c>
      <c r="R97" s="46">
        <f>Q97-$Q$22</f>
        <v>0.013980324074074072</v>
      </c>
      <c r="S97" s="32"/>
    </row>
    <row r="98" spans="1:19" ht="24.75" customHeight="1" hidden="1">
      <c r="A98" s="32"/>
      <c r="B98" s="32"/>
      <c r="C98" s="32">
        <v>1</v>
      </c>
      <c r="D98" s="46">
        <v>0</v>
      </c>
      <c r="E98" s="46">
        <v>0.041666666666666664</v>
      </c>
      <c r="F98" s="46"/>
      <c r="G98" s="46"/>
      <c r="H98" s="32"/>
      <c r="I98" s="32"/>
      <c r="J98" s="32"/>
      <c r="K98" s="32"/>
      <c r="L98" s="93"/>
      <c r="M98" s="93"/>
      <c r="N98" s="9">
        <f>L98+M98</f>
        <v>0</v>
      </c>
      <c r="O98" s="46">
        <f>E98-D98+F98-G98</f>
        <v>0.041666666666666664</v>
      </c>
      <c r="P98" s="46">
        <f>Q97</f>
        <v>0.041666666666666664</v>
      </c>
      <c r="Q98" s="32"/>
      <c r="R98" s="46"/>
      <c r="S98" s="32"/>
    </row>
    <row r="99" spans="1:19" ht="24.75" customHeight="1" hidden="1">
      <c r="A99" s="32"/>
      <c r="B99" s="32"/>
      <c r="C99" s="32">
        <v>2</v>
      </c>
      <c r="D99" s="46">
        <f>E98</f>
        <v>0.041666666666666664</v>
      </c>
      <c r="E99" s="46">
        <v>0.041666666666666664</v>
      </c>
      <c r="F99" s="46"/>
      <c r="G99" s="46"/>
      <c r="H99" s="32"/>
      <c r="I99" s="32"/>
      <c r="J99" s="32"/>
      <c r="K99" s="32"/>
      <c r="L99" s="93"/>
      <c r="M99" s="93"/>
      <c r="N99" s="9">
        <f>L99+M99</f>
        <v>0</v>
      </c>
      <c r="O99" s="46">
        <f>E99-D99+F99-G99</f>
        <v>0</v>
      </c>
      <c r="P99" s="46">
        <f>Q97</f>
        <v>0.041666666666666664</v>
      </c>
      <c r="Q99" s="32"/>
      <c r="R99" s="46"/>
      <c r="S99" s="32"/>
    </row>
    <row r="100" spans="1:19" ht="24.75" customHeight="1" hidden="1">
      <c r="A100" s="32"/>
      <c r="B100" s="32"/>
      <c r="C100" s="32">
        <v>3</v>
      </c>
      <c r="D100" s="46">
        <f>E98</f>
        <v>0.041666666666666664</v>
      </c>
      <c r="E100" s="46">
        <v>0.041666666666666664</v>
      </c>
      <c r="F100" s="46"/>
      <c r="G100" s="46"/>
      <c r="H100" s="32"/>
      <c r="I100" s="32"/>
      <c r="J100" s="32"/>
      <c r="K100" s="32"/>
      <c r="L100" s="93"/>
      <c r="M100" s="93"/>
      <c r="N100" s="9">
        <f>L100+M100</f>
        <v>0</v>
      </c>
      <c r="O100" s="46">
        <f>E100-D100+F100-G100</f>
        <v>0</v>
      </c>
      <c r="P100" s="46">
        <f>Q97</f>
        <v>0.041666666666666664</v>
      </c>
      <c r="Q100" s="32"/>
      <c r="R100" s="46"/>
      <c r="S100" s="32"/>
    </row>
    <row r="101" spans="1:19" ht="24.75" customHeight="1" hidden="1">
      <c r="A101" s="32"/>
      <c r="B101" s="32"/>
      <c r="C101" s="32"/>
      <c r="D101" s="46"/>
      <c r="E101" s="46"/>
      <c r="F101" s="46">
        <f>F98+F99+F100</f>
        <v>0</v>
      </c>
      <c r="G101" s="46">
        <f>G98+G99+G100</f>
        <v>0</v>
      </c>
      <c r="H101" s="32"/>
      <c r="I101" s="32"/>
      <c r="J101" s="32"/>
      <c r="K101" s="32"/>
      <c r="L101" s="93"/>
      <c r="M101" s="93"/>
      <c r="N101" s="9"/>
      <c r="O101" s="32"/>
      <c r="P101" s="46">
        <f>Q97</f>
        <v>0.041666666666666664</v>
      </c>
      <c r="Q101" s="32"/>
      <c r="R101" s="46"/>
      <c r="S101" s="32"/>
    </row>
    <row r="102" spans="1:19" ht="24.75" customHeight="1" hidden="1">
      <c r="A102" s="32"/>
      <c r="B102" s="32">
        <v>17</v>
      </c>
      <c r="C102" s="32"/>
      <c r="D102" s="46">
        <v>0</v>
      </c>
      <c r="E102" s="32"/>
      <c r="F102" s="32"/>
      <c r="G102" s="46"/>
      <c r="H102" s="373"/>
      <c r="I102" s="374"/>
      <c r="J102" s="374"/>
      <c r="K102" s="375"/>
      <c r="L102" s="204">
        <f>L103+L104+L105</f>
        <v>0</v>
      </c>
      <c r="M102" s="204">
        <f>M103+M104+M105</f>
        <v>0</v>
      </c>
      <c r="N102" s="149">
        <f>L102+M102</f>
        <v>0</v>
      </c>
      <c r="O102" s="32"/>
      <c r="P102" s="46">
        <f>Q102</f>
        <v>0.041666666666666664</v>
      </c>
      <c r="Q102" s="163">
        <f>E105+F106-G106</f>
        <v>0.041666666666666664</v>
      </c>
      <c r="R102" s="46">
        <f>Q102-$Q$22</f>
        <v>0.013980324074074072</v>
      </c>
      <c r="S102" s="32"/>
    </row>
    <row r="103" spans="1:19" ht="24.75" customHeight="1" hidden="1">
      <c r="A103" s="32"/>
      <c r="B103" s="32"/>
      <c r="C103" s="32">
        <v>1</v>
      </c>
      <c r="D103" s="46">
        <v>0</v>
      </c>
      <c r="E103" s="46">
        <v>0.041666666666666664</v>
      </c>
      <c r="F103" s="46"/>
      <c r="G103" s="46"/>
      <c r="H103" s="32"/>
      <c r="I103" s="32"/>
      <c r="J103" s="32"/>
      <c r="K103" s="32"/>
      <c r="L103" s="93"/>
      <c r="M103" s="93"/>
      <c r="N103" s="9">
        <f>L103+M103</f>
        <v>0</v>
      </c>
      <c r="O103" s="46">
        <f>E103-D103+F103-G103</f>
        <v>0.041666666666666664</v>
      </c>
      <c r="P103" s="46">
        <f>Q102</f>
        <v>0.041666666666666664</v>
      </c>
      <c r="Q103" s="32"/>
      <c r="R103" s="46"/>
      <c r="S103" s="32"/>
    </row>
    <row r="104" spans="1:19" ht="24.75" customHeight="1" hidden="1">
      <c r="A104" s="32"/>
      <c r="B104" s="32"/>
      <c r="C104" s="32">
        <v>2</v>
      </c>
      <c r="D104" s="46">
        <f>E103</f>
        <v>0.041666666666666664</v>
      </c>
      <c r="E104" s="46">
        <v>0.041666666666666664</v>
      </c>
      <c r="F104" s="46"/>
      <c r="G104" s="46"/>
      <c r="H104" s="32"/>
      <c r="I104" s="32"/>
      <c r="J104" s="32"/>
      <c r="K104" s="32"/>
      <c r="L104" s="93"/>
      <c r="M104" s="93"/>
      <c r="N104" s="9">
        <f>L104+M104</f>
        <v>0</v>
      </c>
      <c r="O104" s="46">
        <f>E104-D104+F104-G104</f>
        <v>0</v>
      </c>
      <c r="P104" s="46">
        <f>Q102</f>
        <v>0.041666666666666664</v>
      </c>
      <c r="Q104" s="32"/>
      <c r="R104" s="46"/>
      <c r="S104" s="32"/>
    </row>
    <row r="105" spans="1:19" ht="24.75" customHeight="1" hidden="1">
      <c r="A105" s="32"/>
      <c r="B105" s="32"/>
      <c r="C105" s="32">
        <v>3</v>
      </c>
      <c r="D105" s="46">
        <f>E103</f>
        <v>0.041666666666666664</v>
      </c>
      <c r="E105" s="46">
        <v>0.041666666666666664</v>
      </c>
      <c r="F105" s="46"/>
      <c r="G105" s="46"/>
      <c r="H105" s="32"/>
      <c r="I105" s="32"/>
      <c r="J105" s="32"/>
      <c r="K105" s="32"/>
      <c r="L105" s="93"/>
      <c r="M105" s="93"/>
      <c r="N105" s="9">
        <f>L105+M105</f>
        <v>0</v>
      </c>
      <c r="O105" s="46">
        <f>E105-D105+F105-G105</f>
        <v>0</v>
      </c>
      <c r="P105" s="46">
        <f>Q102</f>
        <v>0.041666666666666664</v>
      </c>
      <c r="Q105" s="32"/>
      <c r="R105" s="46"/>
      <c r="S105" s="32"/>
    </row>
    <row r="106" spans="1:19" ht="24.75" customHeight="1" hidden="1">
      <c r="A106" s="32"/>
      <c r="B106" s="32"/>
      <c r="C106" s="32"/>
      <c r="D106" s="46"/>
      <c r="E106" s="46"/>
      <c r="F106" s="46">
        <f>F103+F104+F105</f>
        <v>0</v>
      </c>
      <c r="G106" s="46">
        <f>G103+G104+G105</f>
        <v>0</v>
      </c>
      <c r="H106" s="32"/>
      <c r="I106" s="32"/>
      <c r="J106" s="32"/>
      <c r="K106" s="32"/>
      <c r="L106" s="93"/>
      <c r="M106" s="93"/>
      <c r="N106" s="9"/>
      <c r="O106" s="32"/>
      <c r="P106" s="46">
        <f>Q102</f>
        <v>0.041666666666666664</v>
      </c>
      <c r="Q106" s="32"/>
      <c r="R106" s="46"/>
      <c r="S106" s="32"/>
    </row>
    <row r="107" spans="1:19" ht="24.75" customHeight="1" hidden="1">
      <c r="A107" s="32"/>
      <c r="B107" s="32">
        <v>18</v>
      </c>
      <c r="C107" s="32"/>
      <c r="D107" s="46">
        <v>0</v>
      </c>
      <c r="E107" s="32"/>
      <c r="F107" s="32"/>
      <c r="G107" s="46"/>
      <c r="H107" s="373"/>
      <c r="I107" s="374"/>
      <c r="J107" s="374"/>
      <c r="K107" s="375"/>
      <c r="L107" s="204">
        <f>L108+L109+L110</f>
        <v>0</v>
      </c>
      <c r="M107" s="204">
        <f>M108+M109+M110</f>
        <v>0</v>
      </c>
      <c r="N107" s="149">
        <f>L107+M107</f>
        <v>0</v>
      </c>
      <c r="O107" s="32"/>
      <c r="P107" s="46">
        <f>Q107</f>
        <v>0.041666666666666664</v>
      </c>
      <c r="Q107" s="163">
        <f>E110+F111-G111</f>
        <v>0.041666666666666664</v>
      </c>
      <c r="R107" s="46">
        <f>Q107-$Q$22</f>
        <v>0.013980324074074072</v>
      </c>
      <c r="S107" s="32"/>
    </row>
    <row r="108" spans="1:19" ht="24.75" customHeight="1" hidden="1">
      <c r="A108" s="32"/>
      <c r="B108" s="32"/>
      <c r="C108" s="32">
        <v>1</v>
      </c>
      <c r="D108" s="46">
        <v>0</v>
      </c>
      <c r="E108" s="46">
        <v>0.041666666666666664</v>
      </c>
      <c r="F108" s="46"/>
      <c r="G108" s="46"/>
      <c r="H108" s="32"/>
      <c r="I108" s="32"/>
      <c r="J108" s="32"/>
      <c r="K108" s="32"/>
      <c r="L108" s="93"/>
      <c r="M108" s="93"/>
      <c r="N108" s="9">
        <f>L108+M108</f>
        <v>0</v>
      </c>
      <c r="O108" s="46">
        <f>E108-D108+F108-G108</f>
        <v>0.041666666666666664</v>
      </c>
      <c r="P108" s="46">
        <f>Q107</f>
        <v>0.041666666666666664</v>
      </c>
      <c r="Q108" s="32"/>
      <c r="R108" s="46"/>
      <c r="S108" s="32"/>
    </row>
    <row r="109" spans="1:19" ht="24.75" customHeight="1" hidden="1">
      <c r="A109" s="32"/>
      <c r="B109" s="32"/>
      <c r="C109" s="32">
        <v>2</v>
      </c>
      <c r="D109" s="46">
        <f>E108</f>
        <v>0.041666666666666664</v>
      </c>
      <c r="E109" s="46">
        <v>0.041666666666666664</v>
      </c>
      <c r="F109" s="46"/>
      <c r="G109" s="46"/>
      <c r="H109" s="32"/>
      <c r="I109" s="32"/>
      <c r="J109" s="32"/>
      <c r="K109" s="32"/>
      <c r="L109" s="93"/>
      <c r="M109" s="93"/>
      <c r="N109" s="9">
        <f>L109+M109</f>
        <v>0</v>
      </c>
      <c r="O109" s="46">
        <f>E109-D109+F109-G109</f>
        <v>0</v>
      </c>
      <c r="P109" s="46">
        <f>Q107</f>
        <v>0.041666666666666664</v>
      </c>
      <c r="Q109" s="32"/>
      <c r="R109" s="46"/>
      <c r="S109" s="32"/>
    </row>
    <row r="110" spans="1:19" ht="24.75" customHeight="1" hidden="1">
      <c r="A110" s="32"/>
      <c r="B110" s="32"/>
      <c r="C110" s="32">
        <v>3</v>
      </c>
      <c r="D110" s="46">
        <f>E108</f>
        <v>0.041666666666666664</v>
      </c>
      <c r="E110" s="46">
        <v>0.041666666666666664</v>
      </c>
      <c r="F110" s="46"/>
      <c r="G110" s="46"/>
      <c r="H110" s="32"/>
      <c r="I110" s="32"/>
      <c r="J110" s="32"/>
      <c r="K110" s="32"/>
      <c r="L110" s="93"/>
      <c r="M110" s="93"/>
      <c r="N110" s="9">
        <f>L110+M110</f>
        <v>0</v>
      </c>
      <c r="O110" s="46">
        <f>E110-D110+F110-G110</f>
        <v>0</v>
      </c>
      <c r="P110" s="46">
        <f>Q107</f>
        <v>0.041666666666666664</v>
      </c>
      <c r="Q110" s="32"/>
      <c r="R110" s="46"/>
      <c r="S110" s="32"/>
    </row>
    <row r="111" spans="1:19" ht="24.75" customHeight="1" hidden="1">
      <c r="A111" s="32"/>
      <c r="B111" s="32"/>
      <c r="C111" s="32"/>
      <c r="D111" s="46"/>
      <c r="E111" s="46"/>
      <c r="F111" s="46">
        <f>F108+F109+F110</f>
        <v>0</v>
      </c>
      <c r="G111" s="46">
        <f>G108+G109+G110</f>
        <v>0</v>
      </c>
      <c r="H111" s="32"/>
      <c r="I111" s="32"/>
      <c r="J111" s="32"/>
      <c r="K111" s="32"/>
      <c r="L111" s="93"/>
      <c r="M111" s="93"/>
      <c r="N111" s="9"/>
      <c r="O111" s="32"/>
      <c r="P111" s="46">
        <f>Q107</f>
        <v>0.041666666666666664</v>
      </c>
      <c r="Q111" s="32"/>
      <c r="R111" s="46"/>
      <c r="S111" s="32"/>
    </row>
    <row r="112" spans="1:19" ht="24.75" customHeight="1" hidden="1">
      <c r="A112" s="32"/>
      <c r="B112" s="32"/>
      <c r="C112" s="32"/>
      <c r="D112" s="46"/>
      <c r="E112" s="46"/>
      <c r="F112" s="32"/>
      <c r="G112" s="46"/>
      <c r="H112" s="32"/>
      <c r="I112" s="32"/>
      <c r="J112" s="32"/>
      <c r="K112" s="32"/>
      <c r="L112" s="93"/>
      <c r="M112" s="93"/>
      <c r="N112" s="9"/>
      <c r="O112" s="32"/>
      <c r="P112" s="32"/>
      <c r="Q112" s="32"/>
      <c r="R112" s="46"/>
      <c r="S112" s="32"/>
    </row>
    <row r="113" spans="1:19" ht="24.75" customHeight="1" hidden="1">
      <c r="A113" s="32"/>
      <c r="B113" s="32"/>
      <c r="C113" s="32"/>
      <c r="D113" s="46"/>
      <c r="E113" s="46"/>
      <c r="F113" s="32"/>
      <c r="G113" s="46"/>
      <c r="H113" s="32"/>
      <c r="I113" s="32"/>
      <c r="J113" s="32"/>
      <c r="K113" s="32"/>
      <c r="L113" s="93"/>
      <c r="M113" s="93"/>
      <c r="N113" s="9"/>
      <c r="O113" s="32"/>
      <c r="P113" s="32"/>
      <c r="Q113" s="32"/>
      <c r="R113" s="46"/>
      <c r="S113" s="32"/>
    </row>
    <row r="114" spans="1:19" ht="15">
      <c r="A114" s="487" t="s">
        <v>366</v>
      </c>
      <c r="B114" s="487"/>
      <c r="C114" s="487"/>
      <c r="D114" s="487"/>
      <c r="E114" s="487"/>
      <c r="F114" s="487"/>
      <c r="G114" s="487"/>
      <c r="H114" s="487"/>
      <c r="I114" s="487"/>
      <c r="J114" s="487"/>
      <c r="K114" s="487"/>
      <c r="L114" s="487"/>
      <c r="M114" s="487"/>
      <c r="N114" s="487"/>
      <c r="O114" s="487"/>
      <c r="P114" s="487"/>
      <c r="Q114" s="487"/>
      <c r="R114" s="487"/>
      <c r="S114" s="487"/>
    </row>
    <row r="115" spans="1:19" ht="15">
      <c r="A115" s="486" t="s">
        <v>367</v>
      </c>
      <c r="B115" s="486"/>
      <c r="C115" s="486"/>
      <c r="D115" s="486"/>
      <c r="E115" s="486"/>
      <c r="F115" s="486"/>
      <c r="G115" s="486"/>
      <c r="H115" s="486"/>
      <c r="I115" s="486"/>
      <c r="J115" s="486"/>
      <c r="K115" s="486"/>
      <c r="L115" s="486"/>
      <c r="M115" s="486"/>
      <c r="N115" s="486"/>
      <c r="O115" s="486"/>
      <c r="P115" s="486"/>
      <c r="Q115" s="486"/>
      <c r="R115" s="486"/>
      <c r="S115" s="486"/>
    </row>
    <row r="116" spans="1:19" ht="15">
      <c r="A116" s="463" t="s">
        <v>663</v>
      </c>
      <c r="B116" s="463"/>
      <c r="C116" s="463"/>
      <c r="D116" s="463"/>
      <c r="E116" s="463"/>
      <c r="F116" s="463"/>
      <c r="G116" s="463"/>
      <c r="H116" s="463"/>
      <c r="I116" s="463"/>
      <c r="J116" s="463"/>
      <c r="K116" s="463"/>
      <c r="L116" s="463"/>
      <c r="M116" s="463"/>
      <c r="N116" s="463"/>
      <c r="O116" s="463"/>
      <c r="P116" s="463"/>
      <c r="Q116" s="463"/>
      <c r="R116" s="463"/>
      <c r="S116" s="463"/>
    </row>
    <row r="117" spans="1:19" ht="15">
      <c r="A117" s="487" t="s">
        <v>1</v>
      </c>
      <c r="B117" s="487"/>
      <c r="C117" s="487"/>
      <c r="D117" s="487"/>
      <c r="E117" s="487"/>
      <c r="F117" s="487"/>
      <c r="G117" s="487"/>
      <c r="H117" s="487"/>
      <c r="I117" s="487"/>
      <c r="J117" s="487"/>
      <c r="K117" s="487"/>
      <c r="L117" s="487"/>
      <c r="M117" s="487"/>
      <c r="N117" s="487"/>
      <c r="O117" s="487"/>
      <c r="P117" s="487"/>
      <c r="Q117" s="487"/>
      <c r="R117" s="487"/>
      <c r="S117" s="487"/>
    </row>
    <row r="118" spans="1:19" ht="15">
      <c r="A118" s="487" t="s">
        <v>368</v>
      </c>
      <c r="B118" s="487"/>
      <c r="C118" s="487"/>
      <c r="D118" s="487"/>
      <c r="E118" s="487"/>
      <c r="F118" s="487"/>
      <c r="G118" s="487"/>
      <c r="H118" s="487"/>
      <c r="I118" s="487"/>
      <c r="J118" s="487"/>
      <c r="K118" s="487"/>
      <c r="L118" s="487"/>
      <c r="M118" s="487"/>
      <c r="N118" s="487"/>
      <c r="O118" s="487"/>
      <c r="P118" s="487"/>
      <c r="Q118" s="487"/>
      <c r="R118" s="487"/>
      <c r="S118" s="487"/>
    </row>
    <row r="119" spans="1:19" ht="15">
      <c r="A119" s="652" t="s">
        <v>643</v>
      </c>
      <c r="B119" s="652"/>
      <c r="C119" s="652"/>
      <c r="D119" s="652"/>
      <c r="E119" s="652"/>
      <c r="F119" s="652"/>
      <c r="G119" s="652"/>
      <c r="H119" s="652"/>
      <c r="I119" s="652"/>
      <c r="J119" s="652"/>
      <c r="K119" s="652"/>
      <c r="L119" s="652"/>
      <c r="M119" s="652"/>
      <c r="N119" s="652"/>
      <c r="O119" s="652"/>
      <c r="P119" s="652"/>
      <c r="Q119" s="652"/>
      <c r="R119" s="652"/>
      <c r="S119" s="652"/>
    </row>
    <row r="120" spans="1:19" ht="15">
      <c r="A120" s="681" t="s">
        <v>661</v>
      </c>
      <c r="B120" s="681"/>
      <c r="C120" s="681"/>
      <c r="D120" s="681"/>
      <c r="E120" s="681"/>
      <c r="F120" s="681"/>
      <c r="G120" s="681"/>
      <c r="H120" s="681"/>
      <c r="I120" s="681"/>
      <c r="J120" s="681"/>
      <c r="K120" s="681"/>
      <c r="L120" s="681"/>
      <c r="M120" s="681"/>
      <c r="N120" s="681"/>
      <c r="O120" s="681"/>
      <c r="P120" s="681"/>
      <c r="Q120" s="681"/>
      <c r="R120" s="681"/>
      <c r="S120" s="681"/>
    </row>
    <row r="121" spans="1:19" ht="15">
      <c r="A121" s="487" t="s">
        <v>369</v>
      </c>
      <c r="B121" s="487"/>
      <c r="C121" s="487"/>
      <c r="D121" s="487"/>
      <c r="E121" s="487"/>
      <c r="F121" s="487"/>
      <c r="G121" s="487"/>
      <c r="H121" s="487"/>
      <c r="I121" s="487"/>
      <c r="J121" s="487"/>
      <c r="K121" s="487"/>
      <c r="L121" s="487"/>
      <c r="M121" s="487"/>
      <c r="N121" s="487"/>
      <c r="O121" s="487"/>
      <c r="P121" s="487"/>
      <c r="Q121" s="487"/>
      <c r="R121" s="487"/>
      <c r="S121" s="487"/>
    </row>
    <row r="122" spans="1:19" ht="15">
      <c r="A122" s="646" t="s">
        <v>658</v>
      </c>
      <c r="B122" s="647"/>
      <c r="C122" s="647"/>
      <c r="D122" s="647"/>
      <c r="E122" s="647"/>
      <c r="F122" s="647"/>
      <c r="G122" s="647"/>
      <c r="H122" s="647"/>
      <c r="I122" s="647"/>
      <c r="J122" s="647"/>
      <c r="K122" s="647"/>
      <c r="L122" s="647"/>
      <c r="M122" s="647"/>
      <c r="N122" s="647"/>
      <c r="O122" s="647"/>
      <c r="P122" s="647"/>
      <c r="Q122" s="647"/>
      <c r="R122" s="647"/>
      <c r="S122" s="648"/>
    </row>
    <row r="123" spans="1:19" ht="15">
      <c r="A123" s="486" t="s">
        <v>662</v>
      </c>
      <c r="B123" s="486"/>
      <c r="C123" s="486"/>
      <c r="D123" s="486"/>
      <c r="E123" s="486"/>
      <c r="F123" s="486"/>
      <c r="G123" s="486"/>
      <c r="H123" s="486"/>
      <c r="I123" s="486"/>
      <c r="J123" s="486"/>
      <c r="K123" s="486"/>
      <c r="L123" s="486"/>
      <c r="M123" s="486"/>
      <c r="N123" s="486"/>
      <c r="O123" s="486"/>
      <c r="P123" s="486"/>
      <c r="Q123" s="486"/>
      <c r="R123" s="486"/>
      <c r="S123" s="486"/>
    </row>
    <row r="124" spans="1:19" ht="24.75" customHeight="1">
      <c r="A124" s="586" t="s">
        <v>370</v>
      </c>
      <c r="B124" s="584"/>
      <c r="C124" s="584"/>
      <c r="D124" s="584"/>
      <c r="E124" s="584"/>
      <c r="F124" s="584"/>
      <c r="G124" s="584"/>
      <c r="H124" s="584"/>
      <c r="I124" s="584"/>
      <c r="J124" s="584"/>
      <c r="K124" s="584" t="s">
        <v>371</v>
      </c>
      <c r="L124" s="584"/>
      <c r="M124" s="584"/>
      <c r="N124" s="584"/>
      <c r="O124" s="584"/>
      <c r="P124" s="584"/>
      <c r="Q124" s="584"/>
      <c r="R124" s="584"/>
      <c r="S124" s="585"/>
    </row>
    <row r="125" spans="1:19" ht="24.75" customHeight="1">
      <c r="A125" s="569"/>
      <c r="B125" s="570"/>
      <c r="C125" s="570"/>
      <c r="D125" s="570"/>
      <c r="E125" s="570"/>
      <c r="F125" s="570"/>
      <c r="G125" s="570"/>
      <c r="H125" s="570"/>
      <c r="I125" s="570"/>
      <c r="J125" s="570"/>
      <c r="K125" s="570"/>
      <c r="L125" s="570"/>
      <c r="M125" s="570"/>
      <c r="N125" s="570"/>
      <c r="O125" s="570"/>
      <c r="P125" s="570"/>
      <c r="Q125" s="570"/>
      <c r="R125" s="570"/>
      <c r="S125" s="572"/>
    </row>
    <row r="127" ht="15">
      <c r="H127" s="12"/>
    </row>
    <row r="128" ht="15">
      <c r="H128" s="12"/>
    </row>
    <row r="129" ht="15">
      <c r="H129" s="12"/>
    </row>
    <row r="130" spans="8:11" ht="15.75">
      <c r="H130" s="144"/>
      <c r="I130" s="144"/>
      <c r="J130" s="144"/>
      <c r="K130" s="144"/>
    </row>
  </sheetData>
  <sheetProtection/>
  <mergeCells count="73">
    <mergeCell ref="L16:S16"/>
    <mergeCell ref="L17:S17"/>
    <mergeCell ref="A124:J125"/>
    <mergeCell ref="K124:S125"/>
    <mergeCell ref="O1:S5"/>
    <mergeCell ref="J1:N5"/>
    <mergeCell ref="A5:I5"/>
    <mergeCell ref="G20:G21"/>
    <mergeCell ref="L18:S18"/>
    <mergeCell ref="A13:K13"/>
    <mergeCell ref="A14:K14"/>
    <mergeCell ref="A15:K15"/>
    <mergeCell ref="A16:K16"/>
    <mergeCell ref="A17:K17"/>
    <mergeCell ref="A18:K18"/>
    <mergeCell ref="L13:S13"/>
    <mergeCell ref="L14:S14"/>
    <mergeCell ref="L15:S15"/>
    <mergeCell ref="A122:S122"/>
    <mergeCell ref="A123:S123"/>
    <mergeCell ref="A114:S114"/>
    <mergeCell ref="A115:S115"/>
    <mergeCell ref="A116:S116"/>
    <mergeCell ref="A121:S121"/>
    <mergeCell ref="A117:S117"/>
    <mergeCell ref="A118:S118"/>
    <mergeCell ref="A119:S119"/>
    <mergeCell ref="A120:S120"/>
    <mergeCell ref="I20:I21"/>
    <mergeCell ref="K20:K21"/>
    <mergeCell ref="H92:K92"/>
    <mergeCell ref="H77:K77"/>
    <mergeCell ref="H82:K82"/>
    <mergeCell ref="H91:J91"/>
    <mergeCell ref="A11:S12"/>
    <mergeCell ref="A6:S6"/>
    <mergeCell ref="A7:S7"/>
    <mergeCell ref="L8:S8"/>
    <mergeCell ref="L9:S9"/>
    <mergeCell ref="A8:K8"/>
    <mergeCell ref="L10:S10"/>
    <mergeCell ref="A9:K10"/>
    <mergeCell ref="A19:K19"/>
    <mergeCell ref="L19:S19"/>
    <mergeCell ref="H87:K87"/>
    <mergeCell ref="H22:K22"/>
    <mergeCell ref="H27:K27"/>
    <mergeCell ref="H32:K32"/>
    <mergeCell ref="A1:I4"/>
    <mergeCell ref="V84:Y84"/>
    <mergeCell ref="A20:A21"/>
    <mergeCell ref="B20:B21"/>
    <mergeCell ref="C20:C21"/>
    <mergeCell ref="D20:D21"/>
    <mergeCell ref="S20:S21"/>
    <mergeCell ref="Q20:Q21"/>
    <mergeCell ref="R20:R21"/>
    <mergeCell ref="O20:O21"/>
    <mergeCell ref="L20:M20"/>
    <mergeCell ref="N20:N21"/>
    <mergeCell ref="F20:F21"/>
    <mergeCell ref="E20:E21"/>
    <mergeCell ref="H20:H21"/>
    <mergeCell ref="J20:J21"/>
    <mergeCell ref="H62:K62"/>
    <mergeCell ref="H67:K67"/>
    <mergeCell ref="H72:K72"/>
    <mergeCell ref="P20:P21"/>
    <mergeCell ref="H37:K37"/>
    <mergeCell ref="H42:K42"/>
    <mergeCell ref="H47:K47"/>
    <mergeCell ref="H52:K52"/>
    <mergeCell ref="H57:K57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7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85"/>
  <sheetViews>
    <sheetView zoomScalePageLayoutView="0" workbookViewId="0" topLeftCell="A58">
      <selection activeCell="B70" sqref="B70:E70"/>
    </sheetView>
  </sheetViews>
  <sheetFormatPr defaultColWidth="9.140625" defaultRowHeight="15"/>
  <cols>
    <col min="1" max="1" width="5.7109375" style="0" customWidth="1"/>
    <col min="2" max="2" width="22.140625" style="0" customWidth="1"/>
    <col min="3" max="3" width="8.28125" style="0" customWidth="1"/>
    <col min="4" max="4" width="6.421875" style="0" customWidth="1"/>
    <col min="5" max="5" width="25.421875" style="0" customWidth="1"/>
    <col min="6" max="6" width="14.140625" style="0" customWidth="1"/>
    <col min="7" max="7" width="7.140625" style="0" customWidth="1"/>
    <col min="8" max="8" width="23.8515625" style="0" customWidth="1"/>
    <col min="9" max="9" width="10.00390625" style="0" customWidth="1"/>
    <col min="10" max="10" width="8.00390625" style="0" customWidth="1"/>
    <col min="11" max="11" width="25.57421875" style="0" customWidth="1"/>
    <col min="12" max="12" width="7.00390625" style="0" customWidth="1"/>
  </cols>
  <sheetData>
    <row r="1" spans="1:12" ht="15.75">
      <c r="A1" s="546" t="s">
        <v>158</v>
      </c>
      <c r="B1" s="546"/>
      <c r="C1" s="546"/>
      <c r="D1" s="546"/>
      <c r="E1" s="546"/>
      <c r="F1" s="99" t="s">
        <v>24</v>
      </c>
      <c r="G1" s="14"/>
      <c r="H1" s="546" t="s">
        <v>159</v>
      </c>
      <c r="I1" s="546"/>
      <c r="J1" s="546"/>
      <c r="K1" s="546"/>
      <c r="L1" s="14" t="s">
        <v>24</v>
      </c>
    </row>
    <row r="2" spans="1:12" ht="16.5" thickBot="1">
      <c r="A2" s="205"/>
      <c r="B2" s="209" t="s">
        <v>421</v>
      </c>
      <c r="C2" s="205"/>
      <c r="D2" s="205"/>
      <c r="E2" s="205"/>
      <c r="F2" s="205"/>
      <c r="G2" s="14"/>
      <c r="H2" s="209" t="s">
        <v>421</v>
      </c>
      <c r="I2" s="205"/>
      <c r="J2" s="205"/>
      <c r="K2" s="205"/>
      <c r="L2" s="14"/>
    </row>
    <row r="3" spans="1:12" ht="32.25" customHeight="1">
      <c r="A3" s="243">
        <v>1</v>
      </c>
      <c r="B3" s="262" t="s">
        <v>174</v>
      </c>
      <c r="C3" s="244">
        <v>2000</v>
      </c>
      <c r="D3" s="245">
        <v>1</v>
      </c>
      <c r="E3" s="246" t="s">
        <v>423</v>
      </c>
      <c r="F3" s="117"/>
      <c r="G3" s="243">
        <v>1</v>
      </c>
      <c r="H3" s="262" t="s">
        <v>186</v>
      </c>
      <c r="I3" s="244">
        <v>2000</v>
      </c>
      <c r="J3" s="245">
        <v>1</v>
      </c>
      <c r="K3" s="246" t="s">
        <v>424</v>
      </c>
      <c r="L3" s="107"/>
    </row>
    <row r="4" spans="1:12" ht="32.25" customHeight="1">
      <c r="A4" s="254">
        <v>2</v>
      </c>
      <c r="B4" s="90" t="s">
        <v>490</v>
      </c>
      <c r="C4" s="94">
        <v>2002</v>
      </c>
      <c r="D4" s="39">
        <v>2</v>
      </c>
      <c r="E4" s="247" t="s">
        <v>491</v>
      </c>
      <c r="F4" s="117"/>
      <c r="G4" s="254">
        <v>2</v>
      </c>
      <c r="H4" s="11" t="s">
        <v>187</v>
      </c>
      <c r="I4" s="93">
        <v>2001</v>
      </c>
      <c r="J4" s="9">
        <v>1</v>
      </c>
      <c r="K4" s="247" t="s">
        <v>424</v>
      </c>
      <c r="L4" s="107"/>
    </row>
    <row r="5" spans="1:12" ht="33.75">
      <c r="A5" s="254">
        <v>3</v>
      </c>
      <c r="B5" s="11" t="s">
        <v>529</v>
      </c>
      <c r="C5" s="93">
        <v>2001</v>
      </c>
      <c r="D5" s="9">
        <v>2</v>
      </c>
      <c r="E5" s="247" t="s">
        <v>491</v>
      </c>
      <c r="F5" s="117"/>
      <c r="G5" s="254">
        <v>3</v>
      </c>
      <c r="H5" s="11" t="s">
        <v>188</v>
      </c>
      <c r="I5" s="93">
        <v>2000</v>
      </c>
      <c r="J5" s="9">
        <v>1</v>
      </c>
      <c r="K5" s="247" t="s">
        <v>424</v>
      </c>
      <c r="L5" s="107"/>
    </row>
    <row r="6" spans="1:12" ht="22.5">
      <c r="A6" s="254">
        <v>4</v>
      </c>
      <c r="B6" s="11" t="s">
        <v>178</v>
      </c>
      <c r="C6" s="93">
        <v>2000</v>
      </c>
      <c r="D6" s="9">
        <v>1</v>
      </c>
      <c r="E6" s="247" t="s">
        <v>424</v>
      </c>
      <c r="F6" s="117"/>
      <c r="G6" s="254">
        <v>4</v>
      </c>
      <c r="H6" s="11" t="s">
        <v>189</v>
      </c>
      <c r="I6" s="93">
        <v>2001</v>
      </c>
      <c r="J6" s="9">
        <v>1</v>
      </c>
      <c r="K6" s="247" t="s">
        <v>425</v>
      </c>
      <c r="L6" s="107"/>
    </row>
    <row r="7" spans="1:12" ht="22.5">
      <c r="A7" s="254">
        <v>5</v>
      </c>
      <c r="B7" s="360" t="s">
        <v>603</v>
      </c>
      <c r="C7" s="93">
        <v>2001</v>
      </c>
      <c r="D7" s="9">
        <v>1</v>
      </c>
      <c r="E7" s="247" t="s">
        <v>424</v>
      </c>
      <c r="F7" s="117"/>
      <c r="G7" s="254">
        <v>5</v>
      </c>
      <c r="H7" s="11" t="s">
        <v>426</v>
      </c>
      <c r="I7" s="93">
        <v>2002</v>
      </c>
      <c r="J7" s="9">
        <v>2</v>
      </c>
      <c r="K7" s="247" t="s">
        <v>425</v>
      </c>
      <c r="L7" s="107"/>
    </row>
    <row r="8" spans="1:12" ht="22.5">
      <c r="A8" s="254">
        <v>6</v>
      </c>
      <c r="B8" s="220" t="s">
        <v>180</v>
      </c>
      <c r="C8" s="94">
        <v>2001</v>
      </c>
      <c r="D8" s="219">
        <v>1</v>
      </c>
      <c r="E8" s="247" t="s">
        <v>424</v>
      </c>
      <c r="F8" s="117"/>
      <c r="G8" s="254">
        <v>6</v>
      </c>
      <c r="H8" s="11" t="s">
        <v>427</v>
      </c>
      <c r="I8" s="93">
        <v>2002</v>
      </c>
      <c r="J8" s="113">
        <v>2</v>
      </c>
      <c r="K8" s="247" t="s">
        <v>428</v>
      </c>
      <c r="L8" s="107"/>
    </row>
    <row r="9" spans="1:12" ht="34.5" thickBot="1">
      <c r="A9" s="254">
        <v>7</v>
      </c>
      <c r="B9" s="220" t="s">
        <v>430</v>
      </c>
      <c r="C9" s="94">
        <v>2002</v>
      </c>
      <c r="D9" s="219">
        <v>2</v>
      </c>
      <c r="E9" s="247" t="s">
        <v>431</v>
      </c>
      <c r="F9" s="117"/>
      <c r="G9" s="255">
        <v>7</v>
      </c>
      <c r="H9" s="296" t="s">
        <v>530</v>
      </c>
      <c r="I9" s="257">
        <v>2002</v>
      </c>
      <c r="J9" s="297">
        <v>2</v>
      </c>
      <c r="K9" s="249" t="s">
        <v>491</v>
      </c>
      <c r="L9" s="107"/>
    </row>
    <row r="10" spans="1:12" ht="22.5">
      <c r="A10" s="254">
        <v>8</v>
      </c>
      <c r="B10" s="220" t="s">
        <v>432</v>
      </c>
      <c r="C10" s="94">
        <v>2002</v>
      </c>
      <c r="D10" s="219">
        <v>2</v>
      </c>
      <c r="E10" s="247" t="s">
        <v>431</v>
      </c>
      <c r="F10" s="117"/>
      <c r="G10" s="101"/>
      <c r="H10" s="103"/>
      <c r="I10" s="102"/>
      <c r="J10" s="295"/>
      <c r="K10" s="111"/>
      <c r="L10" s="107"/>
    </row>
    <row r="11" spans="1:12" ht="22.5">
      <c r="A11" s="254">
        <v>9</v>
      </c>
      <c r="B11" s="220" t="s">
        <v>458</v>
      </c>
      <c r="C11" s="94">
        <v>2000</v>
      </c>
      <c r="D11" s="219">
        <v>2</v>
      </c>
      <c r="E11" s="247" t="s">
        <v>431</v>
      </c>
      <c r="F11" s="117" t="s">
        <v>488</v>
      </c>
      <c r="G11" s="9"/>
      <c r="H11" s="11"/>
      <c r="I11" s="93"/>
      <c r="J11" s="113"/>
      <c r="K11" s="95"/>
      <c r="L11" s="107"/>
    </row>
    <row r="12" spans="1:12" ht="23.25" thickBot="1">
      <c r="A12" s="255">
        <v>10</v>
      </c>
      <c r="B12" s="289" t="s">
        <v>459</v>
      </c>
      <c r="C12" s="293">
        <v>2001</v>
      </c>
      <c r="D12" s="294">
        <v>2</v>
      </c>
      <c r="E12" s="249" t="s">
        <v>431</v>
      </c>
      <c r="F12" s="117" t="s">
        <v>488</v>
      </c>
      <c r="G12" s="9"/>
      <c r="H12" s="11"/>
      <c r="I12" s="93"/>
      <c r="J12" s="113"/>
      <c r="K12" s="95"/>
      <c r="L12" s="107"/>
    </row>
    <row r="13" spans="1:12" ht="16.5" thickBot="1">
      <c r="A13" s="259"/>
      <c r="B13" s="290" t="s">
        <v>429</v>
      </c>
      <c r="C13" s="291"/>
      <c r="D13" s="292"/>
      <c r="E13" s="264"/>
      <c r="F13" s="117"/>
      <c r="G13" s="218"/>
      <c r="H13" s="284" t="s">
        <v>429</v>
      </c>
      <c r="I13" s="162"/>
      <c r="J13" s="298"/>
      <c r="K13" s="164"/>
      <c r="L13" s="107"/>
    </row>
    <row r="14" spans="1:12" ht="22.5">
      <c r="A14" s="243">
        <v>11</v>
      </c>
      <c r="B14" s="286" t="s">
        <v>475</v>
      </c>
      <c r="C14" s="287">
        <v>2001</v>
      </c>
      <c r="D14" s="288" t="s">
        <v>219</v>
      </c>
      <c r="E14" s="246" t="s">
        <v>476</v>
      </c>
      <c r="F14" s="117"/>
      <c r="G14" s="243">
        <v>8</v>
      </c>
      <c r="H14" s="229" t="s">
        <v>483</v>
      </c>
      <c r="I14" s="245">
        <v>2000</v>
      </c>
      <c r="J14" s="245">
        <v>2</v>
      </c>
      <c r="K14" s="246" t="s">
        <v>478</v>
      </c>
      <c r="L14" s="107"/>
    </row>
    <row r="15" spans="1:12" ht="22.5">
      <c r="A15" s="254">
        <v>12</v>
      </c>
      <c r="B15" s="220" t="s">
        <v>477</v>
      </c>
      <c r="C15" s="94">
        <v>2000</v>
      </c>
      <c r="D15" s="219">
        <v>1</v>
      </c>
      <c r="E15" s="247" t="s">
        <v>478</v>
      </c>
      <c r="F15" s="117"/>
      <c r="G15" s="254">
        <v>9</v>
      </c>
      <c r="H15" s="32" t="s">
        <v>484</v>
      </c>
      <c r="I15" s="93">
        <v>2001</v>
      </c>
      <c r="J15" s="9">
        <v>2</v>
      </c>
      <c r="K15" s="247" t="s">
        <v>478</v>
      </c>
      <c r="L15" s="107"/>
    </row>
    <row r="16" spans="1:12" ht="31.5">
      <c r="A16" s="254">
        <v>13</v>
      </c>
      <c r="B16" s="220" t="s">
        <v>479</v>
      </c>
      <c r="C16" s="93">
        <v>2000</v>
      </c>
      <c r="D16" s="9">
        <v>1</v>
      </c>
      <c r="E16" s="247" t="s">
        <v>478</v>
      </c>
      <c r="F16" s="117"/>
      <c r="G16" s="254">
        <v>10</v>
      </c>
      <c r="H16" s="32" t="s">
        <v>485</v>
      </c>
      <c r="I16" s="93">
        <v>2001</v>
      </c>
      <c r="J16" s="9">
        <v>2</v>
      </c>
      <c r="K16" s="247" t="s">
        <v>478</v>
      </c>
      <c r="L16" s="107"/>
    </row>
    <row r="17" spans="1:12" ht="33.75">
      <c r="A17" s="254">
        <v>14</v>
      </c>
      <c r="B17" s="220" t="s">
        <v>480</v>
      </c>
      <c r="C17" s="93">
        <v>2000</v>
      </c>
      <c r="D17" s="9">
        <v>1</v>
      </c>
      <c r="E17" s="247" t="s">
        <v>481</v>
      </c>
      <c r="F17" s="117"/>
      <c r="G17" s="254">
        <v>11</v>
      </c>
      <c r="H17" s="32" t="s">
        <v>486</v>
      </c>
      <c r="I17" s="93">
        <v>2001</v>
      </c>
      <c r="J17" s="9" t="s">
        <v>398</v>
      </c>
      <c r="K17" s="247" t="s">
        <v>476</v>
      </c>
      <c r="L17" s="107"/>
    </row>
    <row r="18" spans="1:12" ht="34.5" thickBot="1">
      <c r="A18" s="255">
        <v>15</v>
      </c>
      <c r="B18" s="289" t="s">
        <v>482</v>
      </c>
      <c r="C18" s="257">
        <v>2000</v>
      </c>
      <c r="D18" s="248">
        <v>2</v>
      </c>
      <c r="E18" s="249" t="s">
        <v>481</v>
      </c>
      <c r="F18" s="117" t="s">
        <v>488</v>
      </c>
      <c r="G18" s="255">
        <v>12</v>
      </c>
      <c r="H18" s="256" t="s">
        <v>487</v>
      </c>
      <c r="I18" s="257">
        <v>2001</v>
      </c>
      <c r="J18" s="248">
        <v>2</v>
      </c>
      <c r="K18" s="249" t="s">
        <v>478</v>
      </c>
      <c r="L18" s="107" t="s">
        <v>488</v>
      </c>
    </row>
    <row r="19" spans="1:12" ht="16.5" thickBot="1">
      <c r="A19" s="259"/>
      <c r="B19" s="237" t="s">
        <v>386</v>
      </c>
      <c r="C19" s="260"/>
      <c r="D19" s="259"/>
      <c r="E19" s="253"/>
      <c r="F19" s="106"/>
      <c r="G19" s="259"/>
      <c r="H19" s="237" t="s">
        <v>386</v>
      </c>
      <c r="I19" s="299"/>
      <c r="J19" s="299"/>
      <c r="K19" s="299"/>
      <c r="L19" s="9"/>
    </row>
    <row r="20" spans="1:12" ht="15.75">
      <c r="A20" s="243">
        <v>16</v>
      </c>
      <c r="B20" s="229" t="s">
        <v>387</v>
      </c>
      <c r="C20" s="244">
        <v>2000</v>
      </c>
      <c r="D20" s="245">
        <v>1</v>
      </c>
      <c r="E20" s="246" t="s">
        <v>388</v>
      </c>
      <c r="F20" s="106"/>
      <c r="G20" s="243">
        <v>13</v>
      </c>
      <c r="H20" s="229" t="s">
        <v>394</v>
      </c>
      <c r="I20" s="244">
        <v>2001</v>
      </c>
      <c r="J20" s="245">
        <v>2</v>
      </c>
      <c r="K20" s="246" t="s">
        <v>388</v>
      </c>
      <c r="L20" s="107"/>
    </row>
    <row r="21" spans="1:12" ht="15.75">
      <c r="A21" s="254">
        <v>17</v>
      </c>
      <c r="B21" s="15" t="s">
        <v>389</v>
      </c>
      <c r="C21" s="93">
        <v>2000</v>
      </c>
      <c r="D21" s="9">
        <v>1</v>
      </c>
      <c r="E21" s="247" t="s">
        <v>388</v>
      </c>
      <c r="F21" s="106"/>
      <c r="G21" s="254">
        <v>14</v>
      </c>
      <c r="H21" s="15" t="s">
        <v>202</v>
      </c>
      <c r="I21" s="93">
        <v>2000</v>
      </c>
      <c r="J21" s="9">
        <v>1</v>
      </c>
      <c r="K21" s="247" t="s">
        <v>388</v>
      </c>
      <c r="L21" s="107"/>
    </row>
    <row r="22" spans="1:12" ht="15.75">
      <c r="A22" s="254">
        <v>18</v>
      </c>
      <c r="B22" s="15" t="s">
        <v>390</v>
      </c>
      <c r="C22" s="93">
        <v>2000</v>
      </c>
      <c r="D22" s="9">
        <v>1</v>
      </c>
      <c r="E22" s="247" t="s">
        <v>388</v>
      </c>
      <c r="F22" s="106"/>
      <c r="G22" s="254">
        <v>15</v>
      </c>
      <c r="H22" s="15" t="s">
        <v>392</v>
      </c>
      <c r="I22" s="93">
        <v>2000</v>
      </c>
      <c r="J22" s="9">
        <v>2</v>
      </c>
      <c r="K22" s="247" t="s">
        <v>388</v>
      </c>
      <c r="L22" s="107"/>
    </row>
    <row r="23" spans="1:12" ht="16.5" thickBot="1">
      <c r="A23" s="255">
        <v>19</v>
      </c>
      <c r="B23" s="239" t="s">
        <v>391</v>
      </c>
      <c r="C23" s="257">
        <v>2000</v>
      </c>
      <c r="D23" s="248">
        <v>1</v>
      </c>
      <c r="E23" s="249" t="s">
        <v>388</v>
      </c>
      <c r="F23" s="106"/>
      <c r="G23" s="255">
        <v>16</v>
      </c>
      <c r="H23" s="239" t="s">
        <v>393</v>
      </c>
      <c r="I23" s="257">
        <v>2001</v>
      </c>
      <c r="J23" s="248">
        <v>2</v>
      </c>
      <c r="K23" s="249" t="s">
        <v>388</v>
      </c>
      <c r="L23" s="107"/>
    </row>
    <row r="24" spans="1:12" ht="16.5" thickBot="1">
      <c r="A24" s="259"/>
      <c r="B24" s="280" t="s">
        <v>395</v>
      </c>
      <c r="C24" s="281"/>
      <c r="D24" s="282"/>
      <c r="E24" s="283"/>
      <c r="F24" s="117"/>
      <c r="G24" s="259"/>
      <c r="H24" s="237" t="s">
        <v>395</v>
      </c>
      <c r="I24" s="260"/>
      <c r="J24" s="251"/>
      <c r="K24" s="261"/>
      <c r="L24" s="107"/>
    </row>
    <row r="25" spans="1:12" ht="15.75">
      <c r="A25" s="243">
        <v>20</v>
      </c>
      <c r="B25" s="274" t="s">
        <v>396</v>
      </c>
      <c r="C25" s="275">
        <v>2000</v>
      </c>
      <c r="D25" s="276" t="s">
        <v>219</v>
      </c>
      <c r="E25" s="277" t="s">
        <v>298</v>
      </c>
      <c r="F25" s="117"/>
      <c r="G25" s="243">
        <v>17</v>
      </c>
      <c r="H25" s="229" t="s">
        <v>218</v>
      </c>
      <c r="I25" s="244">
        <v>2000</v>
      </c>
      <c r="J25" s="321" t="s">
        <v>219</v>
      </c>
      <c r="K25" s="324" t="s">
        <v>227</v>
      </c>
      <c r="L25" s="107"/>
    </row>
    <row r="26" spans="1:12" ht="15.75">
      <c r="A26" s="254">
        <v>21</v>
      </c>
      <c r="B26" s="98" t="s">
        <v>397</v>
      </c>
      <c r="C26" s="96">
        <v>2000</v>
      </c>
      <c r="D26" s="221" t="s">
        <v>398</v>
      </c>
      <c r="E26" s="278" t="s">
        <v>298</v>
      </c>
      <c r="F26" s="108"/>
      <c r="G26" s="254">
        <v>18</v>
      </c>
      <c r="H26" s="15" t="s">
        <v>401</v>
      </c>
      <c r="I26" s="93">
        <v>2001</v>
      </c>
      <c r="J26" s="322">
        <v>3</v>
      </c>
      <c r="K26" s="325" t="s">
        <v>227</v>
      </c>
      <c r="L26" s="107"/>
    </row>
    <row r="27" spans="1:12" ht="15.75">
      <c r="A27" s="254">
        <v>22</v>
      </c>
      <c r="B27" s="98" t="s">
        <v>399</v>
      </c>
      <c r="C27" s="96">
        <v>2000</v>
      </c>
      <c r="D27" s="221" t="s">
        <v>398</v>
      </c>
      <c r="E27" s="278" t="s">
        <v>298</v>
      </c>
      <c r="F27" s="108"/>
      <c r="G27" s="254">
        <v>19</v>
      </c>
      <c r="H27" s="15" t="s">
        <v>402</v>
      </c>
      <c r="I27" s="93">
        <v>2001</v>
      </c>
      <c r="J27" s="322">
        <v>3</v>
      </c>
      <c r="K27" s="325" t="s">
        <v>227</v>
      </c>
      <c r="L27" s="107"/>
    </row>
    <row r="28" spans="1:12" ht="16.5" thickBot="1">
      <c r="A28" s="255">
        <v>23</v>
      </c>
      <c r="B28" s="270" t="s">
        <v>400</v>
      </c>
      <c r="C28" s="271">
        <v>2000</v>
      </c>
      <c r="D28" s="272" t="s">
        <v>398</v>
      </c>
      <c r="E28" s="279" t="s">
        <v>298</v>
      </c>
      <c r="F28" s="108"/>
      <c r="G28" s="255">
        <v>20</v>
      </c>
      <c r="H28" s="239" t="s">
        <v>403</v>
      </c>
      <c r="I28" s="257">
        <v>2001</v>
      </c>
      <c r="J28" s="323">
        <v>3</v>
      </c>
      <c r="K28" s="326" t="s">
        <v>227</v>
      </c>
      <c r="L28" s="107"/>
    </row>
    <row r="29" spans="1:12" ht="15.75">
      <c r="A29" s="101"/>
      <c r="B29" s="223"/>
      <c r="C29" s="223"/>
      <c r="D29" s="223"/>
      <c r="E29" s="223"/>
      <c r="F29" s="108"/>
      <c r="G29" s="101"/>
      <c r="H29" s="226"/>
      <c r="I29" s="102"/>
      <c r="J29" s="300"/>
      <c r="K29" s="301"/>
      <c r="L29" s="107"/>
    </row>
    <row r="30" spans="1:12" ht="16.5" thickBot="1">
      <c r="A30" s="218"/>
      <c r="B30" s="265" t="s">
        <v>404</v>
      </c>
      <c r="C30" s="266"/>
      <c r="D30" s="194"/>
      <c r="E30" s="267"/>
      <c r="F30" s="108"/>
      <c r="G30" s="218"/>
      <c r="H30" s="265" t="s">
        <v>404</v>
      </c>
      <c r="I30" s="162"/>
      <c r="J30" s="182"/>
      <c r="K30" s="250"/>
      <c r="L30" s="107"/>
    </row>
    <row r="31" spans="1:12" ht="35.25" customHeight="1">
      <c r="A31" s="243">
        <v>24</v>
      </c>
      <c r="B31" s="262" t="s">
        <v>405</v>
      </c>
      <c r="C31" s="244">
        <v>2000</v>
      </c>
      <c r="D31" s="245">
        <v>1</v>
      </c>
      <c r="E31" s="268" t="s">
        <v>531</v>
      </c>
      <c r="F31" s="108"/>
      <c r="G31" s="243">
        <v>21</v>
      </c>
      <c r="H31" s="274" t="s">
        <v>409</v>
      </c>
      <c r="I31" s="244">
        <v>2001</v>
      </c>
      <c r="J31" s="304">
        <v>1</v>
      </c>
      <c r="K31" s="246" t="s">
        <v>522</v>
      </c>
      <c r="L31" s="107"/>
    </row>
    <row r="32" spans="1:12" ht="33.75">
      <c r="A32" s="254">
        <v>25</v>
      </c>
      <c r="B32" s="11" t="s">
        <v>406</v>
      </c>
      <c r="C32" s="93">
        <v>2000</v>
      </c>
      <c r="D32" s="9">
        <v>1</v>
      </c>
      <c r="E32" s="269" t="s">
        <v>531</v>
      </c>
      <c r="F32" s="108"/>
      <c r="G32" s="254">
        <v>22</v>
      </c>
      <c r="H32" s="222" t="s">
        <v>410</v>
      </c>
      <c r="I32" s="207">
        <v>2000</v>
      </c>
      <c r="J32" s="26">
        <v>1</v>
      </c>
      <c r="K32" s="247" t="s">
        <v>523</v>
      </c>
      <c r="L32" s="107"/>
    </row>
    <row r="33" spans="1:12" ht="35.25" thickBot="1">
      <c r="A33" s="254">
        <v>26</v>
      </c>
      <c r="B33" s="98" t="s">
        <v>407</v>
      </c>
      <c r="C33" s="96">
        <v>2000</v>
      </c>
      <c r="D33" s="221">
        <v>1</v>
      </c>
      <c r="E33" s="269" t="s">
        <v>520</v>
      </c>
      <c r="F33" s="118"/>
      <c r="G33" s="255">
        <v>23</v>
      </c>
      <c r="H33" s="239" t="s">
        <v>411</v>
      </c>
      <c r="I33" s="257">
        <v>2000</v>
      </c>
      <c r="J33" s="248">
        <v>1</v>
      </c>
      <c r="K33" s="273" t="s">
        <v>532</v>
      </c>
      <c r="L33" s="107"/>
    </row>
    <row r="34" spans="1:12" ht="35.25" thickBot="1">
      <c r="A34" s="255">
        <v>27</v>
      </c>
      <c r="B34" s="296" t="s">
        <v>408</v>
      </c>
      <c r="C34" s="271">
        <v>2000</v>
      </c>
      <c r="D34" s="272">
        <v>1</v>
      </c>
      <c r="E34" s="273" t="s">
        <v>521</v>
      </c>
      <c r="F34" s="118"/>
      <c r="G34" s="101"/>
      <c r="H34" s="226"/>
      <c r="I34" s="102"/>
      <c r="J34" s="101"/>
      <c r="K34" s="303"/>
      <c r="L34" s="107"/>
    </row>
    <row r="35" spans="1:12" ht="16.5" thickBot="1">
      <c r="A35" s="259"/>
      <c r="B35" s="263" t="s">
        <v>285</v>
      </c>
      <c r="C35" s="260"/>
      <c r="D35" s="259"/>
      <c r="E35" s="264"/>
      <c r="F35" s="108"/>
      <c r="G35" s="218"/>
      <c r="H35" s="284" t="s">
        <v>285</v>
      </c>
      <c r="I35" s="162"/>
      <c r="J35" s="218"/>
      <c r="K35" s="164"/>
      <c r="L35" s="107"/>
    </row>
    <row r="36" spans="1:12" ht="22.5">
      <c r="A36" s="243">
        <v>28</v>
      </c>
      <c r="B36" s="238" t="s">
        <v>375</v>
      </c>
      <c r="C36" s="244">
        <v>2000</v>
      </c>
      <c r="D36" s="245">
        <v>2</v>
      </c>
      <c r="E36" s="246" t="s">
        <v>372</v>
      </c>
      <c r="F36" s="106"/>
      <c r="G36" s="243">
        <v>24</v>
      </c>
      <c r="H36" s="238" t="s">
        <v>251</v>
      </c>
      <c r="I36" s="244">
        <v>2001</v>
      </c>
      <c r="J36" s="245">
        <v>3</v>
      </c>
      <c r="K36" s="246" t="s">
        <v>376</v>
      </c>
      <c r="L36" s="107"/>
    </row>
    <row r="37" spans="1:12" ht="22.5">
      <c r="A37" s="254">
        <v>29</v>
      </c>
      <c r="B37" s="32" t="s">
        <v>374</v>
      </c>
      <c r="C37" s="93">
        <v>2002</v>
      </c>
      <c r="D37" s="9">
        <v>2</v>
      </c>
      <c r="E37" s="247" t="s">
        <v>372</v>
      </c>
      <c r="F37" s="106"/>
      <c r="G37" s="254">
        <v>25</v>
      </c>
      <c r="H37" s="11" t="s">
        <v>252</v>
      </c>
      <c r="I37" s="93">
        <v>2001</v>
      </c>
      <c r="J37" s="9">
        <v>3</v>
      </c>
      <c r="K37" s="247" t="s">
        <v>253</v>
      </c>
      <c r="L37" s="107"/>
    </row>
    <row r="38" spans="1:12" ht="22.5">
      <c r="A38" s="254">
        <v>30</v>
      </c>
      <c r="B38" s="32" t="s">
        <v>260</v>
      </c>
      <c r="C38" s="93">
        <v>2000</v>
      </c>
      <c r="D38" s="9">
        <v>1</v>
      </c>
      <c r="E38" s="247" t="s">
        <v>372</v>
      </c>
      <c r="F38" s="106"/>
      <c r="G38" s="254">
        <v>26</v>
      </c>
      <c r="H38" s="11" t="s">
        <v>377</v>
      </c>
      <c r="I38" s="93">
        <v>2002</v>
      </c>
      <c r="J38" s="9">
        <v>2</v>
      </c>
      <c r="K38" s="247" t="s">
        <v>378</v>
      </c>
      <c r="L38" s="107"/>
    </row>
    <row r="39" spans="1:12" ht="23.25" thickBot="1">
      <c r="A39" s="255">
        <v>31</v>
      </c>
      <c r="B39" s="256" t="s">
        <v>261</v>
      </c>
      <c r="C39" s="257">
        <v>2001</v>
      </c>
      <c r="D39" s="248">
        <v>3</v>
      </c>
      <c r="E39" s="249" t="s">
        <v>373</v>
      </c>
      <c r="F39" s="117"/>
      <c r="G39" s="254">
        <v>27</v>
      </c>
      <c r="H39" s="11" t="s">
        <v>379</v>
      </c>
      <c r="I39" s="93">
        <v>2000</v>
      </c>
      <c r="J39" s="9">
        <v>1</v>
      </c>
      <c r="K39" s="247" t="s">
        <v>380</v>
      </c>
      <c r="L39" s="107"/>
    </row>
    <row r="40" spans="1:12" ht="23.25" thickBot="1">
      <c r="A40" s="259"/>
      <c r="B40" s="241" t="s">
        <v>460</v>
      </c>
      <c r="C40" s="242"/>
      <c r="D40" s="242"/>
      <c r="E40" s="242"/>
      <c r="F40" s="117"/>
      <c r="G40" s="254">
        <v>28</v>
      </c>
      <c r="H40" s="11" t="s">
        <v>381</v>
      </c>
      <c r="I40" s="93">
        <v>2000</v>
      </c>
      <c r="J40" s="9">
        <v>2</v>
      </c>
      <c r="K40" s="247" t="s">
        <v>533</v>
      </c>
      <c r="L40" s="107"/>
    </row>
    <row r="41" spans="1:12" ht="23.25" thickBot="1">
      <c r="A41" s="243">
        <v>32</v>
      </c>
      <c r="B41" s="228" t="s">
        <v>461</v>
      </c>
      <c r="C41" s="228">
        <v>2001</v>
      </c>
      <c r="D41" s="228">
        <v>1</v>
      </c>
      <c r="E41" s="115" t="s">
        <v>543</v>
      </c>
      <c r="F41" s="117"/>
      <c r="G41" s="255">
        <v>29</v>
      </c>
      <c r="H41" s="256" t="s">
        <v>382</v>
      </c>
      <c r="I41" s="257">
        <v>2001</v>
      </c>
      <c r="J41" s="248">
        <v>2</v>
      </c>
      <c r="K41" s="249" t="s">
        <v>533</v>
      </c>
      <c r="L41" s="107"/>
    </row>
    <row r="42" spans="1:12" ht="22.5">
      <c r="A42" s="254">
        <v>33</v>
      </c>
      <c r="B42" s="222" t="s">
        <v>462</v>
      </c>
      <c r="C42" s="222">
        <v>2000</v>
      </c>
      <c r="D42" s="222">
        <v>2</v>
      </c>
      <c r="E42" s="115" t="s">
        <v>542</v>
      </c>
      <c r="F42" s="117"/>
      <c r="G42" s="101"/>
      <c r="H42" s="223"/>
      <c r="I42" s="223"/>
      <c r="J42" s="223"/>
      <c r="K42" s="223"/>
      <c r="L42" s="107"/>
    </row>
    <row r="43" spans="1:12" ht="23.25" thickBot="1">
      <c r="A43" s="255">
        <v>34</v>
      </c>
      <c r="B43" s="234" t="s">
        <v>463</v>
      </c>
      <c r="C43" s="234">
        <v>2000</v>
      </c>
      <c r="D43" s="234">
        <v>2</v>
      </c>
      <c r="E43" s="115" t="s">
        <v>542</v>
      </c>
      <c r="F43" s="117"/>
      <c r="G43" s="218"/>
      <c r="H43" s="258" t="s">
        <v>412</v>
      </c>
      <c r="I43" s="285"/>
      <c r="J43" s="218"/>
      <c r="K43" s="190"/>
      <c r="L43" s="107"/>
    </row>
    <row r="44" spans="1:12" ht="23.25" thickBot="1">
      <c r="A44" s="259"/>
      <c r="B44" s="263" t="s">
        <v>412</v>
      </c>
      <c r="C44" s="260"/>
      <c r="D44" s="259"/>
      <c r="E44" s="264"/>
      <c r="F44" s="117"/>
      <c r="G44" s="243">
        <v>30</v>
      </c>
      <c r="H44" s="238" t="s">
        <v>417</v>
      </c>
      <c r="I44" s="245">
        <v>2000</v>
      </c>
      <c r="J44" s="245">
        <v>3</v>
      </c>
      <c r="K44" s="246" t="s">
        <v>414</v>
      </c>
      <c r="L44" s="107"/>
    </row>
    <row r="45" spans="1:12" ht="22.5">
      <c r="A45" s="243">
        <v>35</v>
      </c>
      <c r="B45" s="238" t="s">
        <v>413</v>
      </c>
      <c r="C45" s="244">
        <v>2000</v>
      </c>
      <c r="D45" s="245">
        <v>1</v>
      </c>
      <c r="E45" s="246" t="s">
        <v>414</v>
      </c>
      <c r="F45" s="117"/>
      <c r="G45" s="254">
        <v>31</v>
      </c>
      <c r="H45" s="32" t="s">
        <v>418</v>
      </c>
      <c r="I45" s="9">
        <v>2000</v>
      </c>
      <c r="J45" s="9">
        <v>1</v>
      </c>
      <c r="K45" s="247" t="s">
        <v>414</v>
      </c>
      <c r="L45" s="107"/>
    </row>
    <row r="46" spans="1:12" ht="22.5">
      <c r="A46" s="254">
        <v>36</v>
      </c>
      <c r="B46" s="32" t="s">
        <v>415</v>
      </c>
      <c r="C46" s="93">
        <v>2001</v>
      </c>
      <c r="D46" s="9">
        <v>1</v>
      </c>
      <c r="E46" s="247" t="s">
        <v>414</v>
      </c>
      <c r="F46" s="117"/>
      <c r="G46" s="254">
        <v>32</v>
      </c>
      <c r="H46" s="32" t="s">
        <v>419</v>
      </c>
      <c r="I46" s="9">
        <v>2000</v>
      </c>
      <c r="J46" s="9">
        <v>1</v>
      </c>
      <c r="K46" s="247" t="s">
        <v>414</v>
      </c>
      <c r="L46" s="107"/>
    </row>
    <row r="47" spans="1:12" ht="23.25" thickBot="1">
      <c r="A47" s="255">
        <v>37</v>
      </c>
      <c r="B47" s="256" t="s">
        <v>416</v>
      </c>
      <c r="C47" s="257">
        <v>2000</v>
      </c>
      <c r="D47" s="248">
        <v>1</v>
      </c>
      <c r="E47" s="249" t="s">
        <v>414</v>
      </c>
      <c r="F47" s="117"/>
      <c r="G47" s="255">
        <v>33</v>
      </c>
      <c r="H47" s="296" t="s">
        <v>420</v>
      </c>
      <c r="I47" s="257">
        <v>2001</v>
      </c>
      <c r="J47" s="248">
        <v>1</v>
      </c>
      <c r="K47" s="249" t="s">
        <v>414</v>
      </c>
      <c r="L47" s="78"/>
    </row>
    <row r="48" spans="1:12" ht="15.75">
      <c r="A48" s="101"/>
      <c r="B48" s="110"/>
      <c r="C48" s="102"/>
      <c r="D48" s="101"/>
      <c r="E48" s="111"/>
      <c r="F48" s="117"/>
      <c r="G48" s="101"/>
      <c r="H48" s="103"/>
      <c r="I48" s="102"/>
      <c r="J48" s="101"/>
      <c r="K48" s="303"/>
      <c r="L48" s="78"/>
    </row>
    <row r="49" spans="1:12" ht="16.5" thickBot="1">
      <c r="A49" s="218"/>
      <c r="B49" s="258" t="s">
        <v>433</v>
      </c>
      <c r="C49" s="162"/>
      <c r="D49" s="218"/>
      <c r="E49" s="164"/>
      <c r="F49" s="117"/>
      <c r="G49" s="218"/>
      <c r="H49" s="258" t="s">
        <v>433</v>
      </c>
      <c r="I49" s="162"/>
      <c r="J49" s="218"/>
      <c r="K49" s="240"/>
      <c r="L49" s="78"/>
    </row>
    <row r="50" spans="1:12" ht="39" customHeight="1" thickBot="1">
      <c r="A50" s="243">
        <v>38</v>
      </c>
      <c r="B50" s="262" t="s">
        <v>435</v>
      </c>
      <c r="C50" s="244">
        <v>2000</v>
      </c>
      <c r="D50" s="245">
        <v>1</v>
      </c>
      <c r="E50" s="246" t="s">
        <v>605</v>
      </c>
      <c r="F50" s="206"/>
      <c r="G50" s="305">
        <v>34</v>
      </c>
      <c r="H50" s="306" t="s">
        <v>438</v>
      </c>
      <c r="I50" s="307">
        <v>2000</v>
      </c>
      <c r="J50" s="308">
        <v>1</v>
      </c>
      <c r="K50" s="309" t="s">
        <v>605</v>
      </c>
      <c r="L50" s="78"/>
    </row>
    <row r="51" spans="1:12" ht="39" customHeight="1" thickBot="1">
      <c r="A51" s="254">
        <v>39</v>
      </c>
      <c r="B51" s="32" t="s">
        <v>436</v>
      </c>
      <c r="C51" s="93">
        <v>2001</v>
      </c>
      <c r="D51" s="9">
        <v>1</v>
      </c>
      <c r="E51" s="247" t="s">
        <v>605</v>
      </c>
      <c r="F51" s="206"/>
      <c r="G51" s="259"/>
      <c r="H51" s="237" t="s">
        <v>439</v>
      </c>
      <c r="I51" s="260"/>
      <c r="J51" s="259"/>
      <c r="K51" s="253"/>
      <c r="L51" s="78"/>
    </row>
    <row r="52" spans="1:12" ht="39" customHeight="1" thickBot="1">
      <c r="A52" s="255">
        <v>40</v>
      </c>
      <c r="B52" s="256" t="s">
        <v>437</v>
      </c>
      <c r="C52" s="257">
        <v>2002</v>
      </c>
      <c r="D52" s="248">
        <v>2</v>
      </c>
      <c r="E52" s="249" t="s">
        <v>605</v>
      </c>
      <c r="F52" s="206"/>
      <c r="G52" s="305">
        <v>35</v>
      </c>
      <c r="H52" s="306" t="s">
        <v>440</v>
      </c>
      <c r="I52" s="307">
        <v>2000</v>
      </c>
      <c r="J52" s="308">
        <v>1</v>
      </c>
      <c r="K52" s="309" t="s">
        <v>598</v>
      </c>
      <c r="L52" s="78"/>
    </row>
    <row r="53" spans="1:12" ht="16.5" thickBot="1">
      <c r="A53" s="259"/>
      <c r="B53" s="237" t="s">
        <v>441</v>
      </c>
      <c r="C53" s="260"/>
      <c r="D53" s="259"/>
      <c r="E53" s="261"/>
      <c r="F53" s="206"/>
      <c r="G53" s="259"/>
      <c r="H53" s="237" t="s">
        <v>441</v>
      </c>
      <c r="I53" s="260"/>
      <c r="J53" s="259"/>
      <c r="K53" s="253"/>
      <c r="L53" s="78"/>
    </row>
    <row r="54" spans="1:12" ht="23.25">
      <c r="A54" s="243">
        <v>41</v>
      </c>
      <c r="B54" s="238" t="s">
        <v>442</v>
      </c>
      <c r="C54" s="244">
        <v>2000</v>
      </c>
      <c r="D54" s="245">
        <v>2</v>
      </c>
      <c r="E54" s="230" t="s">
        <v>443</v>
      </c>
      <c r="F54" s="206"/>
      <c r="G54" s="243">
        <v>36</v>
      </c>
      <c r="H54" s="238" t="s">
        <v>450</v>
      </c>
      <c r="I54" s="244">
        <v>2000</v>
      </c>
      <c r="J54" s="245">
        <v>2</v>
      </c>
      <c r="K54" s="230" t="s">
        <v>444</v>
      </c>
      <c r="L54" s="78"/>
    </row>
    <row r="55" spans="1:12" ht="23.25">
      <c r="A55" s="254">
        <v>42</v>
      </c>
      <c r="B55" s="32" t="s">
        <v>445</v>
      </c>
      <c r="C55" s="93">
        <v>2000</v>
      </c>
      <c r="D55" s="9">
        <v>2</v>
      </c>
      <c r="E55" s="232" t="s">
        <v>444</v>
      </c>
      <c r="F55" s="208"/>
      <c r="G55" s="254">
        <v>37</v>
      </c>
      <c r="H55" s="210" t="s">
        <v>451</v>
      </c>
      <c r="I55" s="207">
        <v>2000</v>
      </c>
      <c r="J55" s="26">
        <v>2</v>
      </c>
      <c r="K55" s="232" t="s">
        <v>444</v>
      </c>
      <c r="L55" s="78"/>
    </row>
    <row r="56" spans="1:12" ht="24" thickBot="1">
      <c r="A56" s="254">
        <v>43</v>
      </c>
      <c r="B56" s="32" t="s">
        <v>446</v>
      </c>
      <c r="C56" s="93">
        <v>2001</v>
      </c>
      <c r="D56" s="9">
        <v>2</v>
      </c>
      <c r="E56" s="232" t="s">
        <v>447</v>
      </c>
      <c r="F56" s="208"/>
      <c r="G56" s="255">
        <v>38</v>
      </c>
      <c r="H56" s="310" t="s">
        <v>452</v>
      </c>
      <c r="I56" s="311">
        <v>2001</v>
      </c>
      <c r="J56" s="302">
        <v>3</v>
      </c>
      <c r="K56" s="235" t="s">
        <v>444</v>
      </c>
      <c r="L56" s="78"/>
    </row>
    <row r="57" spans="1:12" ht="24" thickBot="1">
      <c r="A57" s="255">
        <v>44</v>
      </c>
      <c r="B57" s="256" t="s">
        <v>448</v>
      </c>
      <c r="C57" s="257">
        <v>2000</v>
      </c>
      <c r="D57" s="248">
        <v>2</v>
      </c>
      <c r="E57" s="235" t="s">
        <v>449</v>
      </c>
      <c r="F57" s="106"/>
      <c r="G57" s="251"/>
      <c r="H57" s="241" t="s">
        <v>464</v>
      </c>
      <c r="I57" s="252"/>
      <c r="J57" s="251"/>
      <c r="K57" s="253"/>
      <c r="L57" s="78"/>
    </row>
    <row r="58" spans="1:12" ht="24" thickBot="1">
      <c r="A58" s="251"/>
      <c r="B58" s="241" t="s">
        <v>453</v>
      </c>
      <c r="C58" s="252"/>
      <c r="D58" s="251"/>
      <c r="E58" s="253"/>
      <c r="F58" s="211"/>
      <c r="G58" s="243">
        <v>39</v>
      </c>
      <c r="H58" s="228" t="s">
        <v>470</v>
      </c>
      <c r="I58" s="313">
        <v>2000</v>
      </c>
      <c r="J58" s="304">
        <v>3</v>
      </c>
      <c r="K58" s="230" t="s">
        <v>466</v>
      </c>
      <c r="L58" s="78"/>
    </row>
    <row r="59" spans="1:12" ht="23.25">
      <c r="A59" s="243">
        <v>45</v>
      </c>
      <c r="B59" s="229" t="s">
        <v>454</v>
      </c>
      <c r="C59" s="244">
        <v>2000</v>
      </c>
      <c r="D59" s="245">
        <v>1</v>
      </c>
      <c r="E59" s="246" t="s">
        <v>538</v>
      </c>
      <c r="F59" s="211"/>
      <c r="G59" s="254">
        <v>40</v>
      </c>
      <c r="H59" s="222" t="s">
        <v>471</v>
      </c>
      <c r="I59" s="207">
        <v>2000</v>
      </c>
      <c r="J59" s="26">
        <v>3</v>
      </c>
      <c r="K59" s="232" t="s">
        <v>466</v>
      </c>
      <c r="L59" s="78" t="s">
        <v>489</v>
      </c>
    </row>
    <row r="60" spans="1:12" ht="23.25">
      <c r="A60" s="231">
        <v>46</v>
      </c>
      <c r="B60" s="15" t="s">
        <v>455</v>
      </c>
      <c r="C60" s="9">
        <v>2000</v>
      </c>
      <c r="D60" s="9">
        <v>3</v>
      </c>
      <c r="E60" s="247" t="s">
        <v>538</v>
      </c>
      <c r="F60" s="312"/>
      <c r="G60" s="231">
        <v>41</v>
      </c>
      <c r="H60" s="222" t="s">
        <v>472</v>
      </c>
      <c r="I60" s="26">
        <v>2000</v>
      </c>
      <c r="J60" s="26">
        <v>2</v>
      </c>
      <c r="K60" s="232" t="s">
        <v>466</v>
      </c>
      <c r="L60" s="225"/>
    </row>
    <row r="61" spans="1:12" ht="24" thickBot="1">
      <c r="A61" s="231">
        <v>47</v>
      </c>
      <c r="B61" s="15" t="s">
        <v>456</v>
      </c>
      <c r="C61" s="9">
        <v>2000</v>
      </c>
      <c r="D61" s="9">
        <v>3</v>
      </c>
      <c r="E61" s="247" t="s">
        <v>538</v>
      </c>
      <c r="F61" s="312"/>
      <c r="G61" s="233">
        <v>42</v>
      </c>
      <c r="H61" s="234" t="s">
        <v>473</v>
      </c>
      <c r="I61" s="302">
        <v>2001</v>
      </c>
      <c r="J61" s="302">
        <v>2</v>
      </c>
      <c r="K61" s="235" t="s">
        <v>466</v>
      </c>
      <c r="L61" s="225"/>
    </row>
    <row r="62" spans="1:12" ht="23.25" thickBot="1">
      <c r="A62" s="233">
        <v>48</v>
      </c>
      <c r="B62" s="239" t="s">
        <v>457</v>
      </c>
      <c r="C62" s="248">
        <v>2001</v>
      </c>
      <c r="D62" s="248"/>
      <c r="E62" s="249" t="s">
        <v>537</v>
      </c>
      <c r="F62" s="225"/>
      <c r="G62" s="236"/>
      <c r="H62" s="237" t="s">
        <v>492</v>
      </c>
      <c r="I62" s="236"/>
      <c r="J62" s="236"/>
      <c r="K62" s="236"/>
      <c r="L62" s="15"/>
    </row>
    <row r="63" spans="1:12" ht="24" thickBot="1">
      <c r="A63" s="236"/>
      <c r="B63" s="241" t="s">
        <v>464</v>
      </c>
      <c r="C63" s="236"/>
      <c r="D63" s="236"/>
      <c r="E63" s="242"/>
      <c r="F63" s="314"/>
      <c r="G63" s="227">
        <v>43</v>
      </c>
      <c r="H63" s="238" t="s">
        <v>497</v>
      </c>
      <c r="I63" s="238">
        <v>2000</v>
      </c>
      <c r="J63" s="229">
        <v>1</v>
      </c>
      <c r="K63" s="230" t="s">
        <v>565</v>
      </c>
      <c r="L63" s="78"/>
    </row>
    <row r="64" spans="1:12" ht="23.25">
      <c r="A64" s="227">
        <v>49</v>
      </c>
      <c r="B64" s="228" t="s">
        <v>465</v>
      </c>
      <c r="C64" s="229">
        <v>2000</v>
      </c>
      <c r="D64" s="229">
        <v>1</v>
      </c>
      <c r="E64" s="230" t="s">
        <v>466</v>
      </c>
      <c r="F64" s="312"/>
      <c r="G64" s="231">
        <v>44</v>
      </c>
      <c r="H64" s="32" t="s">
        <v>498</v>
      </c>
      <c r="I64" s="32">
        <v>2001</v>
      </c>
      <c r="J64" s="15">
        <v>1</v>
      </c>
      <c r="K64" s="232" t="s">
        <v>566</v>
      </c>
      <c r="L64" s="78"/>
    </row>
    <row r="65" spans="1:12" ht="23.25">
      <c r="A65" s="231">
        <v>50</v>
      </c>
      <c r="B65" s="222" t="s">
        <v>467</v>
      </c>
      <c r="C65" s="222">
        <v>2000</v>
      </c>
      <c r="D65" s="222">
        <v>2</v>
      </c>
      <c r="E65" s="232" t="s">
        <v>466</v>
      </c>
      <c r="F65" s="312"/>
      <c r="G65" s="231">
        <v>45</v>
      </c>
      <c r="H65" s="32" t="s">
        <v>499</v>
      </c>
      <c r="I65" s="32">
        <v>2001</v>
      </c>
      <c r="J65" s="15">
        <v>1</v>
      </c>
      <c r="K65" s="232" t="s">
        <v>566</v>
      </c>
      <c r="L65" s="78"/>
    </row>
    <row r="66" spans="1:12" ht="24" thickBot="1">
      <c r="A66" s="231">
        <v>51</v>
      </c>
      <c r="B66" s="222" t="s">
        <v>468</v>
      </c>
      <c r="C66" s="222">
        <v>2000</v>
      </c>
      <c r="D66" s="222">
        <v>1</v>
      </c>
      <c r="E66" s="232" t="s">
        <v>466</v>
      </c>
      <c r="F66" s="312"/>
      <c r="G66" s="233">
        <v>46</v>
      </c>
      <c r="H66" s="256" t="s">
        <v>500</v>
      </c>
      <c r="I66" s="256">
        <v>2001</v>
      </c>
      <c r="J66" s="239">
        <v>1</v>
      </c>
      <c r="K66" s="235" t="s">
        <v>566</v>
      </c>
      <c r="L66" s="78"/>
    </row>
    <row r="67" spans="1:12" ht="24" thickBot="1">
      <c r="A67" s="233">
        <v>52</v>
      </c>
      <c r="B67" s="234" t="s">
        <v>469</v>
      </c>
      <c r="C67" s="234">
        <v>2000</v>
      </c>
      <c r="D67" s="234">
        <v>2</v>
      </c>
      <c r="E67" s="235" t="s">
        <v>466</v>
      </c>
      <c r="F67" s="225"/>
      <c r="G67" s="236"/>
      <c r="H67" s="237" t="s">
        <v>501</v>
      </c>
      <c r="I67" s="236"/>
      <c r="J67" s="236"/>
      <c r="K67" s="236"/>
      <c r="L67" s="15"/>
    </row>
    <row r="68" spans="1:12" ht="25.5" thickBot="1">
      <c r="A68" s="236"/>
      <c r="B68" s="237" t="s">
        <v>492</v>
      </c>
      <c r="C68" s="236"/>
      <c r="D68" s="236"/>
      <c r="E68" s="236"/>
      <c r="F68" s="314"/>
      <c r="G68" s="227">
        <v>47</v>
      </c>
      <c r="H68" s="229" t="s">
        <v>277</v>
      </c>
      <c r="I68" s="229">
        <v>2000</v>
      </c>
      <c r="J68" s="229">
        <v>2</v>
      </c>
      <c r="K68" s="318" t="s">
        <v>516</v>
      </c>
      <c r="L68" s="78"/>
    </row>
    <row r="69" spans="1:12" ht="29.25" customHeight="1">
      <c r="A69" s="227">
        <v>53</v>
      </c>
      <c r="B69" s="238" t="s">
        <v>493</v>
      </c>
      <c r="C69" s="229">
        <v>2000</v>
      </c>
      <c r="D69" s="229">
        <v>1</v>
      </c>
      <c r="E69" s="230" t="s">
        <v>565</v>
      </c>
      <c r="F69" s="312"/>
      <c r="G69" s="231">
        <v>48</v>
      </c>
      <c r="H69" s="15" t="s">
        <v>279</v>
      </c>
      <c r="I69" s="15">
        <v>2000</v>
      </c>
      <c r="J69" s="15">
        <v>1</v>
      </c>
      <c r="K69" s="319" t="s">
        <v>516</v>
      </c>
      <c r="L69" s="78"/>
    </row>
    <row r="70" spans="1:12" ht="24.75">
      <c r="A70" s="231">
        <v>54</v>
      </c>
      <c r="B70" s="32" t="s">
        <v>494</v>
      </c>
      <c r="C70" s="15">
        <v>2001</v>
      </c>
      <c r="D70" s="15">
        <v>1</v>
      </c>
      <c r="E70" s="232" t="s">
        <v>565</v>
      </c>
      <c r="F70" s="312"/>
      <c r="G70" s="231">
        <v>49</v>
      </c>
      <c r="H70" s="15" t="s">
        <v>280</v>
      </c>
      <c r="I70" s="15">
        <v>2001</v>
      </c>
      <c r="J70" s="15">
        <v>2</v>
      </c>
      <c r="K70" s="319" t="s">
        <v>516</v>
      </c>
      <c r="L70" s="78"/>
    </row>
    <row r="71" spans="1:12" ht="25.5" thickBot="1">
      <c r="A71" s="231">
        <v>55</v>
      </c>
      <c r="B71" s="15" t="s">
        <v>495</v>
      </c>
      <c r="C71" s="15">
        <v>2000</v>
      </c>
      <c r="D71" s="15">
        <v>1</v>
      </c>
      <c r="E71" s="232" t="s">
        <v>566</v>
      </c>
      <c r="F71" s="312"/>
      <c r="G71" s="233">
        <v>50</v>
      </c>
      <c r="H71" s="239" t="s">
        <v>281</v>
      </c>
      <c r="I71" s="239">
        <v>2001</v>
      </c>
      <c r="J71" s="239">
        <v>3</v>
      </c>
      <c r="K71" s="320" t="s">
        <v>516</v>
      </c>
      <c r="L71" s="78"/>
    </row>
    <row r="72" spans="1:12" ht="24" thickBot="1">
      <c r="A72" s="233">
        <v>56</v>
      </c>
      <c r="B72" s="239" t="s">
        <v>496</v>
      </c>
      <c r="C72" s="239">
        <v>2001</v>
      </c>
      <c r="D72" s="239">
        <v>1</v>
      </c>
      <c r="E72" s="235" t="s">
        <v>566</v>
      </c>
      <c r="F72" s="225"/>
      <c r="G72" s="226"/>
      <c r="H72" s="226"/>
      <c r="I72" s="226"/>
      <c r="J72" s="226"/>
      <c r="K72" s="226"/>
      <c r="L72" s="15"/>
    </row>
    <row r="73" spans="1:12" ht="16.5" thickBot="1">
      <c r="A73" s="236"/>
      <c r="B73" s="237" t="s">
        <v>501</v>
      </c>
      <c r="C73" s="236"/>
      <c r="D73" s="236"/>
      <c r="E73" s="236"/>
      <c r="F73" s="216"/>
      <c r="G73" s="15"/>
      <c r="H73" s="15"/>
      <c r="I73" s="15"/>
      <c r="J73" s="15"/>
      <c r="K73" s="15"/>
      <c r="L73" s="15"/>
    </row>
    <row r="74" spans="1:12" ht="24.75">
      <c r="A74" s="227">
        <v>57</v>
      </c>
      <c r="B74" s="229" t="s">
        <v>274</v>
      </c>
      <c r="C74" s="229">
        <v>2000</v>
      </c>
      <c r="D74" s="229">
        <v>3</v>
      </c>
      <c r="E74" s="318" t="s">
        <v>516</v>
      </c>
      <c r="F74" s="225"/>
      <c r="G74" s="15"/>
      <c r="H74" s="15"/>
      <c r="I74" s="15"/>
      <c r="J74" s="15"/>
      <c r="K74" s="15"/>
      <c r="L74" s="15"/>
    </row>
    <row r="75" spans="1:12" ht="24.75">
      <c r="A75" s="231">
        <v>58</v>
      </c>
      <c r="B75" s="15" t="s">
        <v>275</v>
      </c>
      <c r="C75" s="15">
        <v>2000</v>
      </c>
      <c r="D75" s="15">
        <v>2</v>
      </c>
      <c r="E75" s="319" t="s">
        <v>516</v>
      </c>
      <c r="F75" s="225"/>
      <c r="G75" s="15"/>
      <c r="H75" s="15"/>
      <c r="I75" s="15"/>
      <c r="J75" s="15"/>
      <c r="K75" s="15"/>
      <c r="L75" s="15"/>
    </row>
    <row r="76" spans="1:12" ht="24.75">
      <c r="A76" s="231">
        <v>59</v>
      </c>
      <c r="B76" s="15" t="s">
        <v>276</v>
      </c>
      <c r="C76" s="15">
        <v>2000</v>
      </c>
      <c r="D76" s="15">
        <v>2</v>
      </c>
      <c r="E76" s="319" t="s">
        <v>516</v>
      </c>
      <c r="F76" s="225"/>
      <c r="G76" s="15"/>
      <c r="H76" s="15"/>
      <c r="I76" s="15"/>
      <c r="J76" s="15"/>
      <c r="K76" s="15"/>
      <c r="L76" s="15"/>
    </row>
    <row r="77" spans="1:12" ht="25.5" thickBot="1">
      <c r="A77" s="233">
        <v>60</v>
      </c>
      <c r="B77" s="239" t="s">
        <v>517</v>
      </c>
      <c r="C77" s="239">
        <v>2000</v>
      </c>
      <c r="D77" s="239">
        <v>2</v>
      </c>
      <c r="E77" s="320" t="s">
        <v>516</v>
      </c>
      <c r="F77" s="225"/>
      <c r="G77" s="15"/>
      <c r="H77" s="15"/>
      <c r="I77" s="15"/>
      <c r="J77" s="15"/>
      <c r="K77" s="15"/>
      <c r="L77" s="15"/>
    </row>
    <row r="78" spans="1:12" ht="15.75">
      <c r="A78" s="226"/>
      <c r="B78" s="226"/>
      <c r="C78" s="226"/>
      <c r="D78" s="226"/>
      <c r="E78" s="226"/>
      <c r="F78" s="216"/>
      <c r="G78" s="15"/>
      <c r="H78" s="15"/>
      <c r="I78" s="15"/>
      <c r="J78" s="15"/>
      <c r="K78" s="15"/>
      <c r="L78" s="15"/>
    </row>
    <row r="79" spans="1:12" ht="15.75">
      <c r="A79" s="15"/>
      <c r="B79" s="15"/>
      <c r="C79" s="15"/>
      <c r="D79" s="15"/>
      <c r="E79" s="15"/>
      <c r="F79" s="216"/>
      <c r="G79" s="15"/>
      <c r="H79" s="15"/>
      <c r="I79" s="15"/>
      <c r="J79" s="15"/>
      <c r="K79" s="15"/>
      <c r="L79" s="15"/>
    </row>
    <row r="80" spans="1:12" ht="15.75">
      <c r="A80" s="15"/>
      <c r="B80" s="15"/>
      <c r="C80" s="15"/>
      <c r="D80" s="15"/>
      <c r="E80" s="15"/>
      <c r="F80" s="216"/>
      <c r="G80" s="15"/>
      <c r="H80" s="15"/>
      <c r="I80" s="15"/>
      <c r="J80" s="15"/>
      <c r="K80" s="15"/>
      <c r="L80" s="15"/>
    </row>
    <row r="81" spans="1:12" ht="15.75">
      <c r="A81" s="213"/>
      <c r="B81" s="216"/>
      <c r="C81" s="216"/>
      <c r="D81" s="216"/>
      <c r="E81" s="216"/>
      <c r="F81" s="216"/>
      <c r="G81" s="15"/>
      <c r="H81" s="15"/>
      <c r="I81" s="15"/>
      <c r="J81" s="15"/>
      <c r="K81" s="15"/>
      <c r="L81" s="15"/>
    </row>
    <row r="82" spans="1:12" ht="15.75">
      <c r="A82" s="213"/>
      <c r="B82" s="213"/>
      <c r="C82" s="213"/>
      <c r="D82" s="213"/>
      <c r="E82" s="213"/>
      <c r="F82" s="213"/>
      <c r="G82" s="15"/>
      <c r="H82" s="15"/>
      <c r="I82" s="15"/>
      <c r="J82" s="15"/>
      <c r="K82" s="15"/>
      <c r="L82" s="15"/>
    </row>
    <row r="83" spans="1:12" ht="15.75">
      <c r="A83" s="213"/>
      <c r="B83" s="213"/>
      <c r="C83" s="213"/>
      <c r="D83" s="213"/>
      <c r="E83" s="213"/>
      <c r="F83" s="213"/>
      <c r="G83" s="15"/>
      <c r="H83" s="15"/>
      <c r="I83" s="15"/>
      <c r="J83" s="15"/>
      <c r="K83" s="15"/>
      <c r="L83" s="15"/>
    </row>
    <row r="84" spans="1:12" ht="15.75">
      <c r="A84" s="213"/>
      <c r="B84" s="213"/>
      <c r="C84" s="213"/>
      <c r="D84" s="213"/>
      <c r="E84" s="213"/>
      <c r="F84" s="213"/>
      <c r="G84" s="15"/>
      <c r="H84" s="15"/>
      <c r="I84" s="15"/>
      <c r="J84" s="15"/>
      <c r="K84" s="15"/>
      <c r="L84" s="15"/>
    </row>
    <row r="85" spans="1:12" ht="15.75">
      <c r="A85" s="213"/>
      <c r="B85" s="213"/>
      <c r="C85" s="213"/>
      <c r="D85" s="213"/>
      <c r="E85" s="213"/>
      <c r="F85" s="213"/>
      <c r="G85" s="15"/>
      <c r="H85" s="15"/>
      <c r="I85" s="15"/>
      <c r="J85" s="15"/>
      <c r="K85" s="15"/>
      <c r="L85" s="15"/>
    </row>
  </sheetData>
  <sheetProtection/>
  <mergeCells count="2">
    <mergeCell ref="A1:E1"/>
    <mergeCell ref="H1:K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3">
      <selection activeCell="G30" sqref="G30"/>
    </sheetView>
  </sheetViews>
  <sheetFormatPr defaultColWidth="9.140625" defaultRowHeight="15"/>
  <cols>
    <col min="1" max="1" width="4.421875" style="0" customWidth="1"/>
    <col min="2" max="2" width="27.28125" style="0" customWidth="1"/>
    <col min="3" max="3" width="52.00390625" style="0" customWidth="1"/>
    <col min="4" max="4" width="12.57421875" style="0" customWidth="1"/>
    <col min="7" max="7" width="25.57421875" style="0" customWidth="1"/>
    <col min="8" max="8" width="51.57421875" style="0" customWidth="1"/>
  </cols>
  <sheetData>
    <row r="1" spans="1:7" ht="15">
      <c r="A1" s="12"/>
      <c r="B1" s="12" t="s">
        <v>294</v>
      </c>
      <c r="C1" s="12"/>
      <c r="D1" s="12" t="s">
        <v>295</v>
      </c>
      <c r="G1" t="s">
        <v>297</v>
      </c>
    </row>
    <row r="2" spans="1:7" ht="15">
      <c r="A2" s="12">
        <v>1</v>
      </c>
      <c r="B2" s="12" t="s">
        <v>287</v>
      </c>
      <c r="C2" s="12"/>
      <c r="D2" s="104"/>
      <c r="G2" s="12" t="s">
        <v>285</v>
      </c>
    </row>
    <row r="3" spans="1:7" ht="15">
      <c r="A3" s="12">
        <v>2</v>
      </c>
      <c r="B3" s="12" t="s">
        <v>291</v>
      </c>
      <c r="C3" s="12"/>
      <c r="D3" s="104"/>
      <c r="G3" s="12" t="s">
        <v>287</v>
      </c>
    </row>
    <row r="4" spans="1:7" ht="15">
      <c r="A4" s="12">
        <v>3</v>
      </c>
      <c r="B4" s="12" t="s">
        <v>286</v>
      </c>
      <c r="C4" s="12"/>
      <c r="D4" s="104"/>
      <c r="G4" s="12" t="s">
        <v>289</v>
      </c>
    </row>
    <row r="5" spans="1:7" ht="15">
      <c r="A5" s="12">
        <v>4</v>
      </c>
      <c r="B5" s="12" t="s">
        <v>283</v>
      </c>
      <c r="C5" s="12"/>
      <c r="D5" s="104"/>
      <c r="G5" s="12" t="s">
        <v>290</v>
      </c>
    </row>
    <row r="6" spans="1:7" ht="15">
      <c r="A6" s="12">
        <v>5</v>
      </c>
      <c r="B6" s="12" t="s">
        <v>292</v>
      </c>
      <c r="C6" s="12"/>
      <c r="D6" s="104"/>
      <c r="G6" s="12" t="s">
        <v>283</v>
      </c>
    </row>
    <row r="7" spans="1:7" ht="15">
      <c r="A7" s="12">
        <v>6</v>
      </c>
      <c r="B7" s="12" t="s">
        <v>285</v>
      </c>
      <c r="C7" s="12"/>
      <c r="D7" s="104"/>
      <c r="G7" s="12" t="s">
        <v>293</v>
      </c>
    </row>
    <row r="8" spans="1:7" ht="15">
      <c r="A8" s="12">
        <v>7</v>
      </c>
      <c r="B8" s="12" t="s">
        <v>288</v>
      </c>
      <c r="C8" s="12"/>
      <c r="D8" s="104"/>
      <c r="G8" s="12" t="s">
        <v>292</v>
      </c>
    </row>
    <row r="9" spans="1:8" ht="15">
      <c r="A9" s="12">
        <v>8</v>
      </c>
      <c r="B9" s="12" t="s">
        <v>289</v>
      </c>
      <c r="C9" s="12"/>
      <c r="D9" s="104"/>
      <c r="G9" s="12" t="s">
        <v>284</v>
      </c>
      <c r="H9" t="s">
        <v>318</v>
      </c>
    </row>
    <row r="10" spans="1:4" ht="15">
      <c r="A10" s="12">
        <v>9</v>
      </c>
      <c r="B10" s="12" t="s">
        <v>290</v>
      </c>
      <c r="C10" s="12"/>
      <c r="D10" s="104"/>
    </row>
    <row r="11" spans="1:4" ht="15">
      <c r="A11" s="12">
        <v>10</v>
      </c>
      <c r="B11" s="12" t="s">
        <v>293</v>
      </c>
      <c r="C11" s="12"/>
      <c r="D11" s="104"/>
    </row>
    <row r="12" spans="1:4" ht="15">
      <c r="A12" s="12">
        <v>11</v>
      </c>
      <c r="B12" s="12" t="s">
        <v>284</v>
      </c>
      <c r="C12" s="12"/>
      <c r="D12" s="104"/>
    </row>
    <row r="13" spans="1:4" ht="15">
      <c r="A13" s="12">
        <v>12</v>
      </c>
      <c r="B13" s="12" t="s">
        <v>313</v>
      </c>
      <c r="C13" s="12"/>
      <c r="D13" s="12"/>
    </row>
    <row r="14" spans="1:4" ht="15">
      <c r="A14" s="12"/>
      <c r="B14" s="12"/>
      <c r="C14" s="12"/>
      <c r="D14" s="12"/>
    </row>
    <row r="16" spans="1:8" ht="15.75">
      <c r="A16" s="12">
        <v>1</v>
      </c>
      <c r="B16" s="12" t="s">
        <v>289</v>
      </c>
      <c r="C16" s="14" t="s">
        <v>319</v>
      </c>
      <c r="D16" s="14"/>
      <c r="E16" s="14"/>
      <c r="F16" s="14">
        <v>1</v>
      </c>
      <c r="G16" s="14" t="s">
        <v>289</v>
      </c>
      <c r="H16" s="14" t="s">
        <v>354</v>
      </c>
    </row>
    <row r="17" spans="1:8" ht="15.75">
      <c r="A17" s="12">
        <v>2</v>
      </c>
      <c r="B17" s="12" t="s">
        <v>292</v>
      </c>
      <c r="C17" s="14" t="s">
        <v>325</v>
      </c>
      <c r="D17" s="14"/>
      <c r="E17" s="14"/>
      <c r="F17" s="14">
        <v>2</v>
      </c>
      <c r="G17" s="14" t="s">
        <v>285</v>
      </c>
      <c r="H17" s="14" t="s">
        <v>322</v>
      </c>
    </row>
    <row r="18" spans="1:8" ht="15.75">
      <c r="A18" s="12">
        <v>3</v>
      </c>
      <c r="B18" s="12" t="s">
        <v>283</v>
      </c>
      <c r="C18" s="14"/>
      <c r="D18" s="14"/>
      <c r="E18" s="14"/>
      <c r="F18" s="14">
        <v>3</v>
      </c>
      <c r="G18" s="14" t="s">
        <v>292</v>
      </c>
      <c r="H18" s="14" t="s">
        <v>326</v>
      </c>
    </row>
    <row r="19" spans="1:8" ht="15.75">
      <c r="A19" s="12">
        <v>4</v>
      </c>
      <c r="B19" s="12" t="s">
        <v>285</v>
      </c>
      <c r="C19" s="144" t="s">
        <v>321</v>
      </c>
      <c r="D19" s="14"/>
      <c r="E19" s="14"/>
      <c r="F19" s="14">
        <v>4</v>
      </c>
      <c r="G19" s="14" t="s">
        <v>283</v>
      </c>
      <c r="H19" s="14"/>
    </row>
    <row r="20" spans="1:8" ht="15.75">
      <c r="A20" s="12">
        <v>5</v>
      </c>
      <c r="B20" s="12" t="s">
        <v>290</v>
      </c>
      <c r="C20" s="14" t="s">
        <v>323</v>
      </c>
      <c r="D20" s="14"/>
      <c r="E20" s="14"/>
      <c r="F20" s="14">
        <v>5</v>
      </c>
      <c r="G20" s="14" t="s">
        <v>290</v>
      </c>
      <c r="H20" s="14" t="s">
        <v>324</v>
      </c>
    </row>
    <row r="21" spans="1:8" ht="15.75">
      <c r="A21" s="12">
        <v>6</v>
      </c>
      <c r="B21" s="12" t="s">
        <v>293</v>
      </c>
      <c r="C21" s="14" t="s">
        <v>332</v>
      </c>
      <c r="D21" s="14"/>
      <c r="E21" s="14"/>
      <c r="F21" s="14">
        <v>6</v>
      </c>
      <c r="G21" s="14" t="s">
        <v>293</v>
      </c>
      <c r="H21" s="14" t="s">
        <v>331</v>
      </c>
    </row>
    <row r="22" spans="1:8" ht="15.75">
      <c r="A22" s="12">
        <v>7</v>
      </c>
      <c r="B22" s="12" t="s">
        <v>313</v>
      </c>
      <c r="C22" s="14" t="s">
        <v>327</v>
      </c>
      <c r="D22" s="14"/>
      <c r="E22" s="14"/>
      <c r="F22" s="14">
        <v>7</v>
      </c>
      <c r="G22" s="14" t="s">
        <v>320</v>
      </c>
      <c r="H22" s="14" t="s">
        <v>330</v>
      </c>
    </row>
    <row r="23" spans="1:9" ht="15.75">
      <c r="A23" s="12">
        <v>8</v>
      </c>
      <c r="B23" s="12" t="s">
        <v>286</v>
      </c>
      <c r="C23" s="14" t="s">
        <v>329</v>
      </c>
      <c r="D23" s="14"/>
      <c r="E23" s="14"/>
      <c r="F23" s="14">
        <v>10</v>
      </c>
      <c r="G23" s="14" t="s">
        <v>333</v>
      </c>
      <c r="H23" s="14" t="s">
        <v>334</v>
      </c>
      <c r="I23">
        <f ca="1">RAND()</f>
        <v>0.6706793805123024</v>
      </c>
    </row>
    <row r="24" spans="1:9" ht="15.75">
      <c r="A24" s="12">
        <v>9</v>
      </c>
      <c r="B24" s="12" t="s">
        <v>288</v>
      </c>
      <c r="C24" s="14" t="s">
        <v>328</v>
      </c>
      <c r="D24" s="14"/>
      <c r="E24" s="14"/>
      <c r="F24" s="14">
        <v>8</v>
      </c>
      <c r="G24" s="14" t="s">
        <v>337</v>
      </c>
      <c r="H24" s="16" t="s">
        <v>338</v>
      </c>
      <c r="I24">
        <f ca="1">RAND()</f>
        <v>0.25514104502680013</v>
      </c>
    </row>
    <row r="25" spans="1:9" ht="15.75">
      <c r="A25" s="159">
        <v>10</v>
      </c>
      <c r="B25" s="159" t="s">
        <v>287</v>
      </c>
      <c r="C25" s="16" t="s">
        <v>356</v>
      </c>
      <c r="D25" s="14"/>
      <c r="E25" s="14"/>
      <c r="F25" s="14">
        <v>9</v>
      </c>
      <c r="G25" s="14" t="s">
        <v>341</v>
      </c>
      <c r="H25" s="14" t="s">
        <v>342</v>
      </c>
      <c r="I25">
        <f ca="1">RAND()</f>
        <v>0.1928307077686897</v>
      </c>
    </row>
    <row r="26" spans="1:9" ht="15.75">
      <c r="A26" s="12">
        <v>11</v>
      </c>
      <c r="B26" s="12" t="s">
        <v>335</v>
      </c>
      <c r="C26" s="16" t="s">
        <v>336</v>
      </c>
      <c r="D26" s="14">
        <f ca="1">RAND()</f>
        <v>0.23763068976658985</v>
      </c>
      <c r="E26" s="14"/>
      <c r="F26" s="14">
        <v>11</v>
      </c>
      <c r="G26" s="14" t="s">
        <v>349</v>
      </c>
      <c r="H26" s="14" t="s">
        <v>351</v>
      </c>
      <c r="I26">
        <f ca="1">RAND()</f>
        <v>0.886202383195601</v>
      </c>
    </row>
    <row r="27" spans="1:9" ht="15.75">
      <c r="A27" s="12">
        <v>12</v>
      </c>
      <c r="B27" s="12" t="s">
        <v>339</v>
      </c>
      <c r="C27" s="14" t="s">
        <v>340</v>
      </c>
      <c r="D27" s="14">
        <f ca="1">RAND()</f>
        <v>0.19737778734628453</v>
      </c>
      <c r="E27" s="14"/>
      <c r="F27" s="14">
        <v>12</v>
      </c>
      <c r="G27" s="14" t="s">
        <v>350</v>
      </c>
      <c r="H27" s="12" t="s">
        <v>352</v>
      </c>
      <c r="I27">
        <f ca="1">RAND()</f>
        <v>0.528887744913646</v>
      </c>
    </row>
    <row r="28" spans="1:6" ht="15.75">
      <c r="A28" s="12">
        <v>13</v>
      </c>
      <c r="B28" s="12" t="s">
        <v>353</v>
      </c>
      <c r="C28" s="14" t="s">
        <v>344</v>
      </c>
      <c r="D28" s="14">
        <f ca="1">RAND()</f>
        <v>0.8847384892127739</v>
      </c>
      <c r="E28" s="14"/>
      <c r="F28" s="14"/>
    </row>
    <row r="29" spans="1:4" ht="15.75">
      <c r="A29" s="12">
        <v>14</v>
      </c>
      <c r="B29" s="12" t="s">
        <v>343</v>
      </c>
      <c r="C29" s="14" t="s">
        <v>345</v>
      </c>
      <c r="D29" s="14">
        <f ca="1">RAND()</f>
        <v>0.4219242855607517</v>
      </c>
    </row>
    <row r="30" spans="1:4" ht="15.75">
      <c r="A30" s="12">
        <v>15</v>
      </c>
      <c r="B30" s="12" t="s">
        <v>347</v>
      </c>
      <c r="C30" s="14" t="s">
        <v>348</v>
      </c>
      <c r="D30" s="14">
        <f ca="1">RAND()</f>
        <v>0.9446043278429712</v>
      </c>
    </row>
    <row r="31" spans="1:3" ht="15.75">
      <c r="A31" s="12">
        <v>16</v>
      </c>
      <c r="B31" s="158" t="s">
        <v>355</v>
      </c>
      <c r="C31" s="14" t="s">
        <v>357</v>
      </c>
    </row>
    <row r="33" spans="2:3" ht="15.75">
      <c r="B33" s="154"/>
      <c r="C33" s="160"/>
    </row>
    <row r="34" spans="2:3" ht="15.75">
      <c r="B34" s="154"/>
      <c r="C34" s="160"/>
    </row>
  </sheetData>
  <sheetProtection/>
  <printOptions/>
  <pageMargins left="0.7" right="0.7" top="0.75" bottom="0.75" header="0.3" footer="0.3"/>
  <pageSetup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3:W58"/>
  <sheetViews>
    <sheetView zoomScalePageLayoutView="0" workbookViewId="0" topLeftCell="A2">
      <selection activeCell="F36" sqref="F36"/>
    </sheetView>
  </sheetViews>
  <sheetFormatPr defaultColWidth="9.140625" defaultRowHeight="15"/>
  <cols>
    <col min="1" max="1" width="4.8515625" style="0" customWidth="1"/>
    <col min="2" max="2" width="4.8515625" style="0" hidden="1" customWidth="1"/>
    <col min="3" max="3" width="6.421875" style="0" customWidth="1"/>
    <col min="4" max="5" width="0" style="0" hidden="1" customWidth="1"/>
    <col min="6" max="6" width="22.421875" style="0" customWidth="1"/>
    <col min="7" max="7" width="7.28125" style="0" customWidth="1"/>
    <col min="8" max="8" width="6.57421875" style="0" customWidth="1"/>
    <col min="9" max="9" width="24.28125" style="0" customWidth="1"/>
    <col min="10" max="10" width="4.28125" style="0" customWidth="1"/>
    <col min="11" max="11" width="0" style="0" hidden="1" customWidth="1"/>
    <col min="12" max="12" width="4.421875" style="0" customWidth="1"/>
    <col min="13" max="13" width="0" style="0" hidden="1" customWidth="1"/>
    <col min="14" max="14" width="4.140625" style="0" customWidth="1"/>
    <col min="15" max="15" width="0" style="0" hidden="1" customWidth="1"/>
    <col min="16" max="16" width="4.28125" style="0" customWidth="1"/>
    <col min="19" max="19" width="7.00390625" style="0" customWidth="1"/>
    <col min="21" max="22" width="0" style="0" hidden="1" customWidth="1"/>
  </cols>
  <sheetData>
    <row r="3" spans="6:9" ht="15">
      <c r="F3" s="132" t="s">
        <v>317</v>
      </c>
      <c r="G3" s="132"/>
      <c r="H3" s="132"/>
      <c r="I3" s="132"/>
    </row>
    <row r="6" spans="1:23" ht="15" hidden="1">
      <c r="A6" s="125"/>
      <c r="B6" s="123"/>
      <c r="C6" s="123"/>
      <c r="D6" s="123"/>
      <c r="E6" s="123" t="s">
        <v>17</v>
      </c>
      <c r="F6" s="85">
        <v>0</v>
      </c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7"/>
      <c r="W6" s="127"/>
    </row>
    <row r="7" spans="1:23" ht="15" hidden="1">
      <c r="A7" s="125"/>
      <c r="B7" s="123"/>
      <c r="C7" s="123"/>
      <c r="D7" s="123"/>
      <c r="E7" s="123" t="s">
        <v>18</v>
      </c>
      <c r="F7" s="85">
        <v>0.00034722222222222224</v>
      </c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3"/>
      <c r="U7" s="123"/>
      <c r="V7" s="7"/>
      <c r="W7" s="127"/>
    </row>
    <row r="8" spans="1:23" ht="15" hidden="1">
      <c r="A8" s="125"/>
      <c r="B8" s="6"/>
      <c r="C8" s="6"/>
      <c r="D8" s="6"/>
      <c r="E8" s="123" t="s">
        <v>19</v>
      </c>
      <c r="F8" s="85">
        <v>0.00034722222222222224</v>
      </c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7"/>
      <c r="W8" s="127"/>
    </row>
    <row r="9" spans="1:23" ht="15" customHeight="1">
      <c r="A9" s="494" t="s">
        <v>20</v>
      </c>
      <c r="B9" s="124"/>
      <c r="C9" s="501" t="s">
        <v>21</v>
      </c>
      <c r="D9" s="481" t="s">
        <v>22</v>
      </c>
      <c r="E9" s="481" t="s">
        <v>23</v>
      </c>
      <c r="F9" s="481" t="s">
        <v>25</v>
      </c>
      <c r="G9" s="481" t="s">
        <v>26</v>
      </c>
      <c r="H9" s="481" t="s">
        <v>27</v>
      </c>
      <c r="I9" s="481" t="s">
        <v>28</v>
      </c>
      <c r="J9" s="481" t="s">
        <v>29</v>
      </c>
      <c r="K9" s="481"/>
      <c r="L9" s="481"/>
      <c r="M9" s="481"/>
      <c r="N9" s="481"/>
      <c r="O9" s="481"/>
      <c r="P9" s="497" t="s">
        <v>156</v>
      </c>
      <c r="Q9" s="458" t="s">
        <v>269</v>
      </c>
      <c r="R9" s="484" t="s">
        <v>31</v>
      </c>
      <c r="S9" s="458"/>
      <c r="T9" s="484" t="s">
        <v>157</v>
      </c>
      <c r="U9" s="484" t="s">
        <v>32</v>
      </c>
      <c r="V9" s="751" t="s">
        <v>115</v>
      </c>
      <c r="W9" s="127"/>
    </row>
    <row r="10" spans="1:23" ht="15">
      <c r="A10" s="494"/>
      <c r="B10" s="124"/>
      <c r="C10" s="502"/>
      <c r="D10" s="481"/>
      <c r="E10" s="481"/>
      <c r="F10" s="481"/>
      <c r="G10" s="481"/>
      <c r="H10" s="481"/>
      <c r="I10" s="481"/>
      <c r="J10" s="123" t="s">
        <v>33</v>
      </c>
      <c r="K10" s="123"/>
      <c r="L10" s="123" t="s">
        <v>33</v>
      </c>
      <c r="M10" s="123"/>
      <c r="N10" s="123" t="s">
        <v>33</v>
      </c>
      <c r="O10" s="123"/>
      <c r="P10" s="498"/>
      <c r="Q10" s="459"/>
      <c r="R10" s="484"/>
      <c r="S10" s="459"/>
      <c r="T10" s="484"/>
      <c r="U10" s="484"/>
      <c r="V10" s="752"/>
      <c r="W10" s="127"/>
    </row>
    <row r="11" spans="1:20" ht="15.75">
      <c r="A11" s="26">
        <v>1</v>
      </c>
      <c r="B11" s="39">
        <v>37</v>
      </c>
      <c r="C11" s="39">
        <v>37</v>
      </c>
      <c r="D11" s="86">
        <f aca="true" t="shared" si="0" ref="D11:D58">$F$6+B11*$F$7</f>
        <v>0.012847222222222223</v>
      </c>
      <c r="E11" s="29">
        <v>0.025442129629629634</v>
      </c>
      <c r="F11" s="11" t="s">
        <v>229</v>
      </c>
      <c r="G11" s="93">
        <v>1999</v>
      </c>
      <c r="H11" s="9">
        <v>1</v>
      </c>
      <c r="I11" s="97" t="s">
        <v>298</v>
      </c>
      <c r="J11" s="39">
        <v>4</v>
      </c>
      <c r="K11" s="29">
        <f aca="true" t="shared" si="1" ref="K11:K58">J11*$F$8</f>
        <v>0.001388888888888889</v>
      </c>
      <c r="L11" s="39">
        <v>0</v>
      </c>
      <c r="M11" s="29">
        <v>0</v>
      </c>
      <c r="N11" s="39">
        <v>5</v>
      </c>
      <c r="O11" s="29">
        <f aca="true" t="shared" si="2" ref="O11:O58">N11*$F$8</f>
        <v>0.0017361111111111112</v>
      </c>
      <c r="P11" s="88">
        <f aca="true" t="shared" si="3" ref="P11:P58">J11+L11+N11</f>
        <v>9</v>
      </c>
      <c r="Q11" s="29">
        <f aca="true" t="shared" si="4" ref="Q11:Q58">K11+M11+O11</f>
        <v>0.003125</v>
      </c>
      <c r="R11" s="29">
        <f aca="true" t="shared" si="5" ref="R11:R58">E11-D11</f>
        <v>0.01259490740740741</v>
      </c>
      <c r="S11" s="133">
        <f>R11-$R$11</f>
        <v>0</v>
      </c>
      <c r="T11" s="30">
        <f>R11+Q11</f>
        <v>0.01571990740740741</v>
      </c>
    </row>
    <row r="12" spans="1:20" ht="28.5" customHeight="1">
      <c r="A12" s="26">
        <v>2</v>
      </c>
      <c r="B12" s="39">
        <v>8</v>
      </c>
      <c r="C12" s="39">
        <v>8</v>
      </c>
      <c r="D12" s="86">
        <f t="shared" si="0"/>
        <v>0.002777777777777778</v>
      </c>
      <c r="E12" s="29">
        <v>0.015641203703703702</v>
      </c>
      <c r="F12" s="11" t="s">
        <v>179</v>
      </c>
      <c r="G12" s="93">
        <v>1999</v>
      </c>
      <c r="H12" s="9">
        <v>1</v>
      </c>
      <c r="I12" s="95" t="s">
        <v>177</v>
      </c>
      <c r="J12" s="39">
        <v>0</v>
      </c>
      <c r="K12" s="29">
        <f t="shared" si="1"/>
        <v>0</v>
      </c>
      <c r="L12" s="39">
        <v>0</v>
      </c>
      <c r="M12" s="29">
        <f>L12*$F$8</f>
        <v>0</v>
      </c>
      <c r="N12" s="39">
        <v>1</v>
      </c>
      <c r="O12" s="29">
        <f t="shared" si="2"/>
        <v>0.00034722222222222224</v>
      </c>
      <c r="P12" s="88">
        <f t="shared" si="3"/>
        <v>1</v>
      </c>
      <c r="Q12" s="29">
        <f t="shared" si="4"/>
        <v>0.00034722222222222224</v>
      </c>
      <c r="R12" s="29">
        <f t="shared" si="5"/>
        <v>0.012863425925925924</v>
      </c>
      <c r="S12" s="133">
        <f>R12-$R$11</f>
        <v>0.0002685185185185134</v>
      </c>
      <c r="T12" s="131">
        <f aca="true" t="shared" si="6" ref="T12:T58">R12+Q12</f>
        <v>0.013210648148148147</v>
      </c>
    </row>
    <row r="13" spans="1:20" ht="15.75">
      <c r="A13" s="26">
        <v>3</v>
      </c>
      <c r="B13" s="39">
        <v>11</v>
      </c>
      <c r="C13" s="39">
        <v>11</v>
      </c>
      <c r="D13" s="86">
        <f t="shared" si="0"/>
        <v>0.0038194444444444448</v>
      </c>
      <c r="E13" s="29">
        <v>0.016797453703703703</v>
      </c>
      <c r="F13" s="32" t="s">
        <v>209</v>
      </c>
      <c r="G13" s="93">
        <v>1999</v>
      </c>
      <c r="H13" s="9">
        <v>2</v>
      </c>
      <c r="I13" s="97" t="s">
        <v>201</v>
      </c>
      <c r="J13" s="39">
        <v>0</v>
      </c>
      <c r="K13" s="29">
        <f t="shared" si="1"/>
        <v>0</v>
      </c>
      <c r="L13" s="39">
        <v>1</v>
      </c>
      <c r="M13" s="29">
        <f>L13*$F$8</f>
        <v>0.00034722222222222224</v>
      </c>
      <c r="N13" s="39">
        <v>2</v>
      </c>
      <c r="O13" s="29">
        <f t="shared" si="2"/>
        <v>0.0006944444444444445</v>
      </c>
      <c r="P13" s="88">
        <f t="shared" si="3"/>
        <v>3</v>
      </c>
      <c r="Q13" s="29">
        <f t="shared" si="4"/>
        <v>0.0010416666666666667</v>
      </c>
      <c r="R13" s="29">
        <f t="shared" si="5"/>
        <v>0.012978009259259259</v>
      </c>
      <c r="S13" s="133">
        <f>R13-$R$11</f>
        <v>0.000383101851851848</v>
      </c>
      <c r="T13" s="30">
        <f t="shared" si="6"/>
        <v>0.014019675925925925</v>
      </c>
    </row>
    <row r="14" spans="1:20" ht="22.5">
      <c r="A14" s="26">
        <v>4</v>
      </c>
      <c r="B14" s="39">
        <v>15</v>
      </c>
      <c r="C14" s="39">
        <v>15</v>
      </c>
      <c r="D14" s="86">
        <f t="shared" si="0"/>
        <v>0.005208333333333334</v>
      </c>
      <c r="E14" s="29">
        <v>0.0183599537037037</v>
      </c>
      <c r="F14" s="90" t="s">
        <v>175</v>
      </c>
      <c r="G14" s="94">
        <v>1999</v>
      </c>
      <c r="H14" s="39">
        <v>1</v>
      </c>
      <c r="I14" s="95" t="s">
        <v>185</v>
      </c>
      <c r="J14" s="39">
        <v>0</v>
      </c>
      <c r="K14" s="29">
        <f t="shared" si="1"/>
        <v>0</v>
      </c>
      <c r="L14" s="39">
        <v>0</v>
      </c>
      <c r="M14" s="29">
        <f>L14*$F$8</f>
        <v>0</v>
      </c>
      <c r="N14" s="39">
        <v>0</v>
      </c>
      <c r="O14" s="29">
        <f t="shared" si="2"/>
        <v>0</v>
      </c>
      <c r="P14" s="88">
        <f t="shared" si="3"/>
        <v>0</v>
      </c>
      <c r="Q14" s="29">
        <f t="shared" si="4"/>
        <v>0</v>
      </c>
      <c r="R14" s="29">
        <f t="shared" si="5"/>
        <v>0.013151620370370367</v>
      </c>
      <c r="S14" s="133">
        <f>R14-R11</f>
        <v>0.0005567129629629568</v>
      </c>
      <c r="T14" s="131">
        <f t="shared" si="6"/>
        <v>0.013151620370370367</v>
      </c>
    </row>
    <row r="15" spans="1:20" ht="22.5">
      <c r="A15" s="26">
        <v>5</v>
      </c>
      <c r="B15" s="39">
        <v>47</v>
      </c>
      <c r="C15" s="39">
        <v>47</v>
      </c>
      <c r="D15" s="86">
        <f t="shared" si="0"/>
        <v>0.016319444444444445</v>
      </c>
      <c r="E15" s="29">
        <v>0.029493055555555554</v>
      </c>
      <c r="F15" s="32" t="s">
        <v>306</v>
      </c>
      <c r="G15" s="93">
        <v>1999</v>
      </c>
      <c r="H15" s="9">
        <v>1</v>
      </c>
      <c r="I15" s="95" t="s">
        <v>307</v>
      </c>
      <c r="J15" s="39">
        <v>1</v>
      </c>
      <c r="K15" s="29">
        <f t="shared" si="1"/>
        <v>0.00034722222222222224</v>
      </c>
      <c r="L15" s="39">
        <v>0</v>
      </c>
      <c r="M15" s="29">
        <f>L15*$F$8</f>
        <v>0</v>
      </c>
      <c r="N15" s="39">
        <v>0</v>
      </c>
      <c r="O15" s="29">
        <f t="shared" si="2"/>
        <v>0</v>
      </c>
      <c r="P15" s="88">
        <f t="shared" si="3"/>
        <v>1</v>
      </c>
      <c r="Q15" s="29">
        <f t="shared" si="4"/>
        <v>0.00034722222222222224</v>
      </c>
      <c r="R15" s="29">
        <f t="shared" si="5"/>
        <v>0.013173611111111108</v>
      </c>
      <c r="S15" s="133">
        <f aca="true" t="shared" si="7" ref="S15:S58">R15-$R$11</f>
        <v>0.0005787037037036976</v>
      </c>
      <c r="T15" s="30">
        <f t="shared" si="6"/>
        <v>0.013520833333333331</v>
      </c>
    </row>
    <row r="16" spans="1:20" ht="22.5">
      <c r="A16" s="26">
        <v>6</v>
      </c>
      <c r="B16" s="39">
        <v>19</v>
      </c>
      <c r="C16" s="39">
        <v>19</v>
      </c>
      <c r="D16" s="86">
        <f t="shared" si="0"/>
        <v>0.006597222222222222</v>
      </c>
      <c r="E16" s="29">
        <v>0.019802083333333335</v>
      </c>
      <c r="F16" s="27" t="s">
        <v>180</v>
      </c>
      <c r="G16" s="94">
        <v>2001</v>
      </c>
      <c r="H16" s="10">
        <v>1</v>
      </c>
      <c r="I16" s="95" t="s">
        <v>183</v>
      </c>
      <c r="J16" s="39">
        <v>0</v>
      </c>
      <c r="K16" s="29">
        <f t="shared" si="1"/>
        <v>0</v>
      </c>
      <c r="L16" s="39">
        <v>1</v>
      </c>
      <c r="M16" s="29">
        <f>L16*F8</f>
        <v>0.00034722222222222224</v>
      </c>
      <c r="N16" s="39">
        <v>0</v>
      </c>
      <c r="O16" s="29">
        <f t="shared" si="2"/>
        <v>0</v>
      </c>
      <c r="P16" s="88">
        <f t="shared" si="3"/>
        <v>1</v>
      </c>
      <c r="Q16" s="29">
        <f t="shared" si="4"/>
        <v>0.00034722222222222224</v>
      </c>
      <c r="R16" s="29">
        <f t="shared" si="5"/>
        <v>0.013204861111111112</v>
      </c>
      <c r="S16" s="133">
        <f t="shared" si="7"/>
        <v>0.0006099537037037011</v>
      </c>
      <c r="T16" s="30">
        <f t="shared" si="6"/>
        <v>0.013552083333333334</v>
      </c>
    </row>
    <row r="17" spans="1:20" ht="15.75">
      <c r="A17" s="26">
        <v>7</v>
      </c>
      <c r="B17" s="39">
        <v>5</v>
      </c>
      <c r="C17" s="39">
        <v>5</v>
      </c>
      <c r="D17" s="86">
        <f t="shared" si="0"/>
        <v>0.0017361111111111112</v>
      </c>
      <c r="E17" s="29">
        <v>0.015037037037037036</v>
      </c>
      <c r="F17" s="11" t="s">
        <v>231</v>
      </c>
      <c r="G17" s="93">
        <v>1999</v>
      </c>
      <c r="H17" s="9">
        <v>2</v>
      </c>
      <c r="I17" s="97" t="s">
        <v>298</v>
      </c>
      <c r="J17" s="39">
        <v>0</v>
      </c>
      <c r="K17" s="29">
        <f t="shared" si="1"/>
        <v>0</v>
      </c>
      <c r="L17" s="39">
        <v>0</v>
      </c>
      <c r="M17" s="29">
        <f aca="true" t="shared" si="8" ref="M17:M58">L17*$F$8</f>
        <v>0</v>
      </c>
      <c r="N17" s="39">
        <v>2</v>
      </c>
      <c r="O17" s="29">
        <f t="shared" si="2"/>
        <v>0.0006944444444444445</v>
      </c>
      <c r="P17" s="88">
        <f t="shared" si="3"/>
        <v>2</v>
      </c>
      <c r="Q17" s="29">
        <f t="shared" si="4"/>
        <v>0.0006944444444444445</v>
      </c>
      <c r="R17" s="29">
        <f t="shared" si="5"/>
        <v>0.013300925925925924</v>
      </c>
      <c r="S17" s="133">
        <f t="shared" si="7"/>
        <v>0.0007060185185185138</v>
      </c>
      <c r="T17" s="30">
        <f t="shared" si="6"/>
        <v>0.013995370370370368</v>
      </c>
    </row>
    <row r="18" spans="1:20" ht="30" customHeight="1">
      <c r="A18" s="26">
        <v>8</v>
      </c>
      <c r="B18" s="39">
        <v>27</v>
      </c>
      <c r="C18" s="39">
        <v>27</v>
      </c>
      <c r="D18" s="86">
        <f t="shared" si="0"/>
        <v>0.009375</v>
      </c>
      <c r="E18" s="29">
        <v>0.02280092592592593</v>
      </c>
      <c r="F18" s="27" t="s">
        <v>181</v>
      </c>
      <c r="G18" s="94">
        <v>1999</v>
      </c>
      <c r="H18" s="10">
        <v>1</v>
      </c>
      <c r="I18" s="95" t="s">
        <v>182</v>
      </c>
      <c r="J18" s="39">
        <v>2</v>
      </c>
      <c r="K18" s="29">
        <f t="shared" si="1"/>
        <v>0.0006944444444444445</v>
      </c>
      <c r="L18" s="39">
        <v>3</v>
      </c>
      <c r="M18" s="29">
        <f t="shared" si="8"/>
        <v>0.0010416666666666667</v>
      </c>
      <c r="N18" s="39">
        <v>1</v>
      </c>
      <c r="O18" s="29">
        <f t="shared" si="2"/>
        <v>0.00034722222222222224</v>
      </c>
      <c r="P18" s="88">
        <f t="shared" si="3"/>
        <v>6</v>
      </c>
      <c r="Q18" s="29">
        <f t="shared" si="4"/>
        <v>0.0020833333333333333</v>
      </c>
      <c r="R18" s="29">
        <f t="shared" si="5"/>
        <v>0.01342592592592593</v>
      </c>
      <c r="S18" s="133">
        <f t="shared" si="7"/>
        <v>0.0008310185185185191</v>
      </c>
      <c r="T18" s="131">
        <f t="shared" si="6"/>
        <v>0.015509259259259263</v>
      </c>
    </row>
    <row r="19" spans="1:20" ht="27" customHeight="1">
      <c r="A19" s="26">
        <v>9</v>
      </c>
      <c r="B19" s="39">
        <v>42</v>
      </c>
      <c r="C19" s="39">
        <v>42</v>
      </c>
      <c r="D19" s="86">
        <f t="shared" si="0"/>
        <v>0.014583333333333334</v>
      </c>
      <c r="E19" s="29">
        <v>0.028075231481481482</v>
      </c>
      <c r="F19" s="11" t="s">
        <v>176</v>
      </c>
      <c r="G19" s="93">
        <v>1999</v>
      </c>
      <c r="H19" s="9">
        <v>1</v>
      </c>
      <c r="I19" s="95" t="s">
        <v>185</v>
      </c>
      <c r="J19" s="39">
        <v>0</v>
      </c>
      <c r="K19" s="29">
        <f t="shared" si="1"/>
        <v>0</v>
      </c>
      <c r="L19" s="39">
        <v>2</v>
      </c>
      <c r="M19" s="29">
        <f t="shared" si="8"/>
        <v>0.0006944444444444445</v>
      </c>
      <c r="N19" s="39">
        <v>1</v>
      </c>
      <c r="O19" s="29">
        <f t="shared" si="2"/>
        <v>0.00034722222222222224</v>
      </c>
      <c r="P19" s="88">
        <f t="shared" si="3"/>
        <v>3</v>
      </c>
      <c r="Q19" s="29">
        <f t="shared" si="4"/>
        <v>0.0010416666666666667</v>
      </c>
      <c r="R19" s="29">
        <f t="shared" si="5"/>
        <v>0.013491898148148149</v>
      </c>
      <c r="S19" s="133">
        <f t="shared" si="7"/>
        <v>0.0008969907407407381</v>
      </c>
      <c r="T19" s="131">
        <f t="shared" si="6"/>
        <v>0.014533564814814815</v>
      </c>
    </row>
    <row r="20" spans="1:20" ht="15.75">
      <c r="A20" s="26">
        <v>10</v>
      </c>
      <c r="B20" s="39">
        <v>2</v>
      </c>
      <c r="C20" s="39">
        <v>2</v>
      </c>
      <c r="D20" s="86">
        <f t="shared" si="0"/>
        <v>0.0006944444444444445</v>
      </c>
      <c r="E20" s="29">
        <v>0.014186342592592592</v>
      </c>
      <c r="F20" s="11" t="s">
        <v>239</v>
      </c>
      <c r="G20" s="93">
        <v>1999</v>
      </c>
      <c r="H20" s="9">
        <v>2</v>
      </c>
      <c r="I20" s="97" t="s">
        <v>240</v>
      </c>
      <c r="J20" s="39">
        <v>3</v>
      </c>
      <c r="K20" s="29">
        <f t="shared" si="1"/>
        <v>0.0010416666666666667</v>
      </c>
      <c r="L20" s="39">
        <v>0</v>
      </c>
      <c r="M20" s="29">
        <f t="shared" si="8"/>
        <v>0</v>
      </c>
      <c r="N20" s="39">
        <v>3</v>
      </c>
      <c r="O20" s="29">
        <f t="shared" si="2"/>
        <v>0.0010416666666666667</v>
      </c>
      <c r="P20" s="88">
        <f t="shared" si="3"/>
        <v>6</v>
      </c>
      <c r="Q20" s="29">
        <f t="shared" si="4"/>
        <v>0.0020833333333333333</v>
      </c>
      <c r="R20" s="29">
        <f t="shared" si="5"/>
        <v>0.013491898148148149</v>
      </c>
      <c r="S20" s="133">
        <f t="shared" si="7"/>
        <v>0.0008969907407407381</v>
      </c>
      <c r="T20" s="30">
        <f t="shared" si="6"/>
        <v>0.015575231481481482</v>
      </c>
    </row>
    <row r="21" spans="1:20" ht="15.75">
      <c r="A21" s="26">
        <v>11</v>
      </c>
      <c r="B21" s="39">
        <v>29</v>
      </c>
      <c r="C21" s="39">
        <v>29</v>
      </c>
      <c r="D21" s="86">
        <f t="shared" si="0"/>
        <v>0.010069444444444445</v>
      </c>
      <c r="E21" s="29">
        <v>0.023583333333333335</v>
      </c>
      <c r="F21" s="11" t="s">
        <v>230</v>
      </c>
      <c r="G21" s="93">
        <v>1999</v>
      </c>
      <c r="H21" s="9">
        <v>1</v>
      </c>
      <c r="I21" s="97" t="s">
        <v>298</v>
      </c>
      <c r="J21" s="39">
        <v>1</v>
      </c>
      <c r="K21" s="29">
        <f t="shared" si="1"/>
        <v>0.00034722222222222224</v>
      </c>
      <c r="L21" s="39">
        <v>4</v>
      </c>
      <c r="M21" s="29">
        <f t="shared" si="8"/>
        <v>0.001388888888888889</v>
      </c>
      <c r="N21" s="39">
        <v>4</v>
      </c>
      <c r="O21" s="29">
        <f t="shared" si="2"/>
        <v>0.001388888888888889</v>
      </c>
      <c r="P21" s="88">
        <f t="shared" si="3"/>
        <v>9</v>
      </c>
      <c r="Q21" s="29">
        <f t="shared" si="4"/>
        <v>0.003125</v>
      </c>
      <c r="R21" s="29">
        <f t="shared" si="5"/>
        <v>0.01351388888888889</v>
      </c>
      <c r="S21" s="133">
        <f t="shared" si="7"/>
        <v>0.000918981481481479</v>
      </c>
      <c r="T21" s="30">
        <f t="shared" si="6"/>
        <v>0.01663888888888889</v>
      </c>
    </row>
    <row r="22" spans="1:20" ht="22.5">
      <c r="A22" s="26">
        <v>12</v>
      </c>
      <c r="B22" s="39">
        <v>33</v>
      </c>
      <c r="C22" s="39">
        <v>33</v>
      </c>
      <c r="D22" s="86">
        <f t="shared" si="0"/>
        <v>0.011458333333333334</v>
      </c>
      <c r="E22" s="29">
        <v>0.025055555555555553</v>
      </c>
      <c r="F22" s="32" t="s">
        <v>259</v>
      </c>
      <c r="G22" s="93">
        <v>1999</v>
      </c>
      <c r="H22" s="9">
        <v>3</v>
      </c>
      <c r="I22" s="95" t="s">
        <v>253</v>
      </c>
      <c r="J22" s="39">
        <v>0</v>
      </c>
      <c r="K22" s="29">
        <f t="shared" si="1"/>
        <v>0</v>
      </c>
      <c r="L22" s="39">
        <v>0</v>
      </c>
      <c r="M22" s="29">
        <f t="shared" si="8"/>
        <v>0</v>
      </c>
      <c r="N22" s="39">
        <v>0</v>
      </c>
      <c r="O22" s="29">
        <f t="shared" si="2"/>
        <v>0</v>
      </c>
      <c r="P22" s="88">
        <f t="shared" si="3"/>
        <v>0</v>
      </c>
      <c r="Q22" s="29">
        <f t="shared" si="4"/>
        <v>0</v>
      </c>
      <c r="R22" s="29">
        <f t="shared" si="5"/>
        <v>0.013597222222222219</v>
      </c>
      <c r="S22" s="133">
        <f t="shared" si="7"/>
        <v>0.0010023148148148083</v>
      </c>
      <c r="T22" s="30">
        <f t="shared" si="6"/>
        <v>0.013597222222222219</v>
      </c>
    </row>
    <row r="23" spans="1:20" ht="27.75" customHeight="1">
      <c r="A23" s="26">
        <v>13</v>
      </c>
      <c r="B23" s="39">
        <v>44</v>
      </c>
      <c r="C23" s="39" t="s">
        <v>300</v>
      </c>
      <c r="D23" s="86">
        <f t="shared" si="0"/>
        <v>0.015277777777777779</v>
      </c>
      <c r="E23" s="29">
        <v>0.028877314814814817</v>
      </c>
      <c r="F23" s="11" t="s">
        <v>178</v>
      </c>
      <c r="G23" s="93">
        <v>2000</v>
      </c>
      <c r="H23" s="9">
        <v>1</v>
      </c>
      <c r="I23" s="95" t="s">
        <v>177</v>
      </c>
      <c r="J23" s="39">
        <v>1</v>
      </c>
      <c r="K23" s="29">
        <f t="shared" si="1"/>
        <v>0.00034722222222222224</v>
      </c>
      <c r="L23" s="39">
        <v>0</v>
      </c>
      <c r="M23" s="29">
        <f t="shared" si="8"/>
        <v>0</v>
      </c>
      <c r="N23" s="39">
        <v>1</v>
      </c>
      <c r="O23" s="29">
        <f t="shared" si="2"/>
        <v>0.00034722222222222224</v>
      </c>
      <c r="P23" s="88">
        <f t="shared" si="3"/>
        <v>2</v>
      </c>
      <c r="Q23" s="29">
        <f t="shared" si="4"/>
        <v>0.0006944444444444445</v>
      </c>
      <c r="R23" s="29">
        <f t="shared" si="5"/>
        <v>0.013599537037037038</v>
      </c>
      <c r="S23" s="133">
        <f t="shared" si="7"/>
        <v>0.0010046296296296279</v>
      </c>
      <c r="T23" s="131">
        <f t="shared" si="6"/>
        <v>0.014293981481481482</v>
      </c>
    </row>
    <row r="24" spans="1:20" ht="15.75">
      <c r="A24" s="26">
        <v>14</v>
      </c>
      <c r="B24" s="39">
        <v>14</v>
      </c>
      <c r="C24" s="39">
        <v>14</v>
      </c>
      <c r="D24" s="86">
        <f t="shared" si="0"/>
        <v>0.004861111111111111</v>
      </c>
      <c r="E24" s="29">
        <v>0.01852777777777778</v>
      </c>
      <c r="F24" s="32" t="s">
        <v>210</v>
      </c>
      <c r="G24" s="93">
        <v>1999</v>
      </c>
      <c r="H24" s="9">
        <v>1</v>
      </c>
      <c r="I24" s="97" t="s">
        <v>201</v>
      </c>
      <c r="J24" s="39">
        <v>0</v>
      </c>
      <c r="K24" s="29">
        <f t="shared" si="1"/>
        <v>0</v>
      </c>
      <c r="L24" s="39">
        <v>0</v>
      </c>
      <c r="M24" s="29">
        <f t="shared" si="8"/>
        <v>0</v>
      </c>
      <c r="N24" s="39">
        <v>0</v>
      </c>
      <c r="O24" s="29">
        <f t="shared" si="2"/>
        <v>0</v>
      </c>
      <c r="P24" s="88">
        <f t="shared" si="3"/>
        <v>0</v>
      </c>
      <c r="Q24" s="29">
        <f t="shared" si="4"/>
        <v>0</v>
      </c>
      <c r="R24" s="29">
        <f t="shared" si="5"/>
        <v>0.013666666666666667</v>
      </c>
      <c r="S24" s="133">
        <f t="shared" si="7"/>
        <v>0.0010717592592592567</v>
      </c>
      <c r="T24" s="30">
        <f t="shared" si="6"/>
        <v>0.013666666666666667</v>
      </c>
    </row>
    <row r="25" spans="1:20" ht="22.5">
      <c r="A25" s="26">
        <v>15</v>
      </c>
      <c r="B25" s="39">
        <v>4</v>
      </c>
      <c r="C25" s="39">
        <v>4</v>
      </c>
      <c r="D25" s="86">
        <f t="shared" si="0"/>
        <v>0.001388888888888889</v>
      </c>
      <c r="E25" s="29">
        <v>0.015056712962962961</v>
      </c>
      <c r="F25" s="32" t="s">
        <v>262</v>
      </c>
      <c r="G25" s="93">
        <v>1999</v>
      </c>
      <c r="H25" s="9">
        <v>1</v>
      </c>
      <c r="I25" s="95" t="s">
        <v>305</v>
      </c>
      <c r="J25" s="39">
        <v>2</v>
      </c>
      <c r="K25" s="29">
        <f t="shared" si="1"/>
        <v>0.0006944444444444445</v>
      </c>
      <c r="L25" s="39">
        <v>2</v>
      </c>
      <c r="M25" s="29">
        <f t="shared" si="8"/>
        <v>0.0006944444444444445</v>
      </c>
      <c r="N25" s="39">
        <v>2</v>
      </c>
      <c r="O25" s="29">
        <f t="shared" si="2"/>
        <v>0.0006944444444444445</v>
      </c>
      <c r="P25" s="88">
        <f t="shared" si="3"/>
        <v>6</v>
      </c>
      <c r="Q25" s="29">
        <f t="shared" si="4"/>
        <v>0.0020833333333333333</v>
      </c>
      <c r="R25" s="29">
        <f t="shared" si="5"/>
        <v>0.013667824074074072</v>
      </c>
      <c r="S25" s="133">
        <f t="shared" si="7"/>
        <v>0.0010729166666666613</v>
      </c>
      <c r="T25" s="30">
        <f t="shared" si="6"/>
        <v>0.015751157407407405</v>
      </c>
    </row>
    <row r="26" spans="1:20" ht="15.75">
      <c r="A26" s="26">
        <v>16</v>
      </c>
      <c r="B26" s="39">
        <v>31</v>
      </c>
      <c r="C26" s="39">
        <v>31</v>
      </c>
      <c r="D26" s="86">
        <f t="shared" si="0"/>
        <v>0.010763888888888889</v>
      </c>
      <c r="E26" s="29">
        <v>0.024495370370370372</v>
      </c>
      <c r="F26" s="11" t="s">
        <v>232</v>
      </c>
      <c r="G26" s="93">
        <v>1999</v>
      </c>
      <c r="H26" s="9">
        <v>2</v>
      </c>
      <c r="I26" s="97" t="s">
        <v>298</v>
      </c>
      <c r="J26" s="39">
        <v>2</v>
      </c>
      <c r="K26" s="29">
        <f t="shared" si="1"/>
        <v>0.0006944444444444445</v>
      </c>
      <c r="L26" s="39">
        <v>1</v>
      </c>
      <c r="M26" s="29">
        <f t="shared" si="8"/>
        <v>0.00034722222222222224</v>
      </c>
      <c r="N26" s="39">
        <v>3</v>
      </c>
      <c r="O26" s="29">
        <f t="shared" si="2"/>
        <v>0.0010416666666666667</v>
      </c>
      <c r="P26" s="88">
        <f t="shared" si="3"/>
        <v>6</v>
      </c>
      <c r="Q26" s="29">
        <f t="shared" si="4"/>
        <v>0.0020833333333333333</v>
      </c>
      <c r="R26" s="29">
        <f t="shared" si="5"/>
        <v>0.013731481481481483</v>
      </c>
      <c r="S26" s="133">
        <f t="shared" si="7"/>
        <v>0.0011365740740740728</v>
      </c>
      <c r="T26" s="30">
        <f t="shared" si="6"/>
        <v>0.015814814814814816</v>
      </c>
    </row>
    <row r="27" spans="1:20" ht="22.5">
      <c r="A27" s="26">
        <v>17</v>
      </c>
      <c r="B27" s="39">
        <v>10</v>
      </c>
      <c r="C27" s="39">
        <v>10</v>
      </c>
      <c r="D27" s="86">
        <f t="shared" si="0"/>
        <v>0.0034722222222222225</v>
      </c>
      <c r="E27" s="29">
        <v>0.01731828703703704</v>
      </c>
      <c r="F27" s="32" t="s">
        <v>258</v>
      </c>
      <c r="G27" s="93">
        <v>1999</v>
      </c>
      <c r="H27" s="9">
        <v>3</v>
      </c>
      <c r="I27" s="95" t="s">
        <v>253</v>
      </c>
      <c r="J27" s="39">
        <v>5</v>
      </c>
      <c r="K27" s="29">
        <f t="shared" si="1"/>
        <v>0.0017361111111111112</v>
      </c>
      <c r="L27" s="39">
        <v>1</v>
      </c>
      <c r="M27" s="29">
        <f t="shared" si="8"/>
        <v>0.00034722222222222224</v>
      </c>
      <c r="N27" s="39">
        <v>5</v>
      </c>
      <c r="O27" s="29">
        <f t="shared" si="2"/>
        <v>0.0017361111111111112</v>
      </c>
      <c r="P27" s="88">
        <f t="shared" si="3"/>
        <v>11</v>
      </c>
      <c r="Q27" s="29">
        <f t="shared" si="4"/>
        <v>0.0038194444444444448</v>
      </c>
      <c r="R27" s="29">
        <f t="shared" si="5"/>
        <v>0.013846064814814816</v>
      </c>
      <c r="S27" s="133">
        <f t="shared" si="7"/>
        <v>0.0012511574074074057</v>
      </c>
      <c r="T27" s="30">
        <f t="shared" si="6"/>
        <v>0.017665509259259263</v>
      </c>
    </row>
    <row r="28" spans="1:20" ht="22.5">
      <c r="A28" s="26">
        <v>18</v>
      </c>
      <c r="B28" s="39">
        <v>1</v>
      </c>
      <c r="C28" s="39">
        <v>1</v>
      </c>
      <c r="D28" s="86">
        <f t="shared" si="0"/>
        <v>0.00034722222222222224</v>
      </c>
      <c r="E28" s="29">
        <v>0.014341435185185186</v>
      </c>
      <c r="F28" s="32" t="s">
        <v>256</v>
      </c>
      <c r="G28" s="93">
        <v>1999</v>
      </c>
      <c r="H28" s="9">
        <v>1</v>
      </c>
      <c r="I28" s="95" t="s">
        <v>257</v>
      </c>
      <c r="J28" s="39">
        <v>0</v>
      </c>
      <c r="K28" s="29">
        <f t="shared" si="1"/>
        <v>0</v>
      </c>
      <c r="L28" s="39">
        <v>0</v>
      </c>
      <c r="M28" s="29">
        <f t="shared" si="8"/>
        <v>0</v>
      </c>
      <c r="N28" s="39">
        <v>3</v>
      </c>
      <c r="O28" s="29">
        <f t="shared" si="2"/>
        <v>0.0010416666666666667</v>
      </c>
      <c r="P28" s="88">
        <f t="shared" si="3"/>
        <v>3</v>
      </c>
      <c r="Q28" s="29">
        <f t="shared" si="4"/>
        <v>0.0010416666666666667</v>
      </c>
      <c r="R28" s="29">
        <f t="shared" si="5"/>
        <v>0.013994212962962964</v>
      </c>
      <c r="S28" s="133">
        <f t="shared" si="7"/>
        <v>0.001399305555555553</v>
      </c>
      <c r="T28" s="30">
        <f t="shared" si="6"/>
        <v>0.01503587962962963</v>
      </c>
    </row>
    <row r="29" spans="1:20" ht="15.75">
      <c r="A29" s="128">
        <v>19</v>
      </c>
      <c r="B29" s="39">
        <v>20</v>
      </c>
      <c r="C29" s="39">
        <v>20</v>
      </c>
      <c r="D29" s="86">
        <f t="shared" si="0"/>
        <v>0.006944444444444445</v>
      </c>
      <c r="E29" s="29">
        <v>0.02098726851851852</v>
      </c>
      <c r="F29" s="32" t="s">
        <v>207</v>
      </c>
      <c r="G29" s="93">
        <v>1999</v>
      </c>
      <c r="H29" s="9">
        <v>2</v>
      </c>
      <c r="I29" s="97" t="s">
        <v>201</v>
      </c>
      <c r="J29" s="39">
        <v>0</v>
      </c>
      <c r="K29" s="29">
        <f t="shared" si="1"/>
        <v>0</v>
      </c>
      <c r="L29" s="39">
        <v>2</v>
      </c>
      <c r="M29" s="29">
        <f t="shared" si="8"/>
        <v>0.0006944444444444445</v>
      </c>
      <c r="N29" s="39">
        <v>0</v>
      </c>
      <c r="O29" s="29">
        <f t="shared" si="2"/>
        <v>0</v>
      </c>
      <c r="P29" s="88">
        <f t="shared" si="3"/>
        <v>2</v>
      </c>
      <c r="Q29" s="29">
        <f t="shared" si="4"/>
        <v>0.0006944444444444445</v>
      </c>
      <c r="R29" s="29">
        <f t="shared" si="5"/>
        <v>0.014042824074074076</v>
      </c>
      <c r="S29" s="133">
        <f t="shared" si="7"/>
        <v>0.001447916666666665</v>
      </c>
      <c r="T29" s="30">
        <f t="shared" si="6"/>
        <v>0.01473726851851852</v>
      </c>
    </row>
    <row r="30" spans="1:20" ht="15.75">
      <c r="A30" s="128">
        <v>20</v>
      </c>
      <c r="B30" s="39">
        <v>9</v>
      </c>
      <c r="C30" s="39">
        <v>9</v>
      </c>
      <c r="D30" s="86">
        <f t="shared" si="0"/>
        <v>0.003125</v>
      </c>
      <c r="E30" s="29">
        <v>0.017204861111111112</v>
      </c>
      <c r="F30" s="11" t="s">
        <v>271</v>
      </c>
      <c r="G30" s="93">
        <v>1999</v>
      </c>
      <c r="H30" s="9">
        <v>1</v>
      </c>
      <c r="I30" s="112" t="s">
        <v>272</v>
      </c>
      <c r="J30" s="39">
        <v>1</v>
      </c>
      <c r="K30" s="29">
        <f t="shared" si="1"/>
        <v>0.00034722222222222224</v>
      </c>
      <c r="L30" s="39">
        <v>1</v>
      </c>
      <c r="M30" s="29">
        <f t="shared" si="8"/>
        <v>0.00034722222222222224</v>
      </c>
      <c r="N30" s="39">
        <v>5</v>
      </c>
      <c r="O30" s="29">
        <f t="shared" si="2"/>
        <v>0.0017361111111111112</v>
      </c>
      <c r="P30" s="88">
        <f t="shared" si="3"/>
        <v>7</v>
      </c>
      <c r="Q30" s="29">
        <f t="shared" si="4"/>
        <v>0.0024305555555555556</v>
      </c>
      <c r="R30" s="29">
        <f t="shared" si="5"/>
        <v>0.014079861111111112</v>
      </c>
      <c r="S30" s="133">
        <f t="shared" si="7"/>
        <v>0.0014849537037037019</v>
      </c>
      <c r="T30" s="30">
        <f t="shared" si="6"/>
        <v>0.016510416666666666</v>
      </c>
    </row>
    <row r="31" spans="1:20" ht="22.5">
      <c r="A31" s="26">
        <v>21</v>
      </c>
      <c r="B31" s="39">
        <v>22</v>
      </c>
      <c r="C31" s="39">
        <v>22</v>
      </c>
      <c r="D31" s="86">
        <f t="shared" si="0"/>
        <v>0.0076388888888888895</v>
      </c>
      <c r="E31" s="29">
        <v>0.021723379629629627</v>
      </c>
      <c r="F31" s="32" t="s">
        <v>260</v>
      </c>
      <c r="G31" s="93">
        <v>2000</v>
      </c>
      <c r="H31" s="9">
        <v>1</v>
      </c>
      <c r="I31" s="95" t="s">
        <v>250</v>
      </c>
      <c r="J31" s="39">
        <v>0</v>
      </c>
      <c r="K31" s="29">
        <f t="shared" si="1"/>
        <v>0</v>
      </c>
      <c r="L31" s="39">
        <v>0</v>
      </c>
      <c r="M31" s="29">
        <f t="shared" si="8"/>
        <v>0</v>
      </c>
      <c r="N31" s="39">
        <v>0</v>
      </c>
      <c r="O31" s="29">
        <f t="shared" si="2"/>
        <v>0</v>
      </c>
      <c r="P31" s="88">
        <f t="shared" si="3"/>
        <v>0</v>
      </c>
      <c r="Q31" s="29">
        <f t="shared" si="4"/>
        <v>0</v>
      </c>
      <c r="R31" s="29">
        <f t="shared" si="5"/>
        <v>0.014084490740740738</v>
      </c>
      <c r="S31" s="133">
        <f t="shared" si="7"/>
        <v>0.0014895833333333271</v>
      </c>
      <c r="T31" s="30">
        <f t="shared" si="6"/>
        <v>0.014084490740740738</v>
      </c>
    </row>
    <row r="32" spans="1:20" ht="22.5">
      <c r="A32" s="26">
        <v>22</v>
      </c>
      <c r="B32" s="39">
        <v>23</v>
      </c>
      <c r="C32" s="39">
        <v>23</v>
      </c>
      <c r="D32" s="86">
        <f t="shared" si="0"/>
        <v>0.007986111111111112</v>
      </c>
      <c r="E32" s="29">
        <v>0.02210763888888889</v>
      </c>
      <c r="F32" s="32" t="s">
        <v>263</v>
      </c>
      <c r="G32" s="93">
        <v>2000</v>
      </c>
      <c r="H32" s="9">
        <v>1</v>
      </c>
      <c r="I32" s="95" t="s">
        <v>304</v>
      </c>
      <c r="J32" s="39">
        <v>1</v>
      </c>
      <c r="K32" s="29">
        <f t="shared" si="1"/>
        <v>0.00034722222222222224</v>
      </c>
      <c r="L32" s="39">
        <v>2</v>
      </c>
      <c r="M32" s="29">
        <f t="shared" si="8"/>
        <v>0.0006944444444444445</v>
      </c>
      <c r="N32" s="39">
        <v>2</v>
      </c>
      <c r="O32" s="29">
        <f t="shared" si="2"/>
        <v>0.0006944444444444445</v>
      </c>
      <c r="P32" s="88">
        <f t="shared" si="3"/>
        <v>5</v>
      </c>
      <c r="Q32" s="29">
        <f t="shared" si="4"/>
        <v>0.001736111111111111</v>
      </c>
      <c r="R32" s="29">
        <f t="shared" si="5"/>
        <v>0.014121527777777776</v>
      </c>
      <c r="S32" s="133">
        <f t="shared" si="7"/>
        <v>0.0015266203703703657</v>
      </c>
      <c r="T32" s="30">
        <f t="shared" si="6"/>
        <v>0.015857638888888886</v>
      </c>
    </row>
    <row r="33" spans="1:20" ht="22.5">
      <c r="A33" s="26">
        <v>23</v>
      </c>
      <c r="B33" s="39">
        <v>28</v>
      </c>
      <c r="C33" s="39">
        <v>28</v>
      </c>
      <c r="D33" s="86">
        <f t="shared" si="0"/>
        <v>0.009722222222222222</v>
      </c>
      <c r="E33" s="29">
        <v>0.023862268518518515</v>
      </c>
      <c r="F33" s="32" t="s">
        <v>264</v>
      </c>
      <c r="G33" s="93">
        <v>2000</v>
      </c>
      <c r="H33" s="9">
        <v>1</v>
      </c>
      <c r="I33" s="95" t="s">
        <v>303</v>
      </c>
      <c r="J33" s="39">
        <v>1</v>
      </c>
      <c r="K33" s="29">
        <f t="shared" si="1"/>
        <v>0.00034722222222222224</v>
      </c>
      <c r="L33" s="39">
        <v>1</v>
      </c>
      <c r="M33" s="29">
        <f t="shared" si="8"/>
        <v>0.00034722222222222224</v>
      </c>
      <c r="N33" s="39">
        <v>3</v>
      </c>
      <c r="O33" s="29">
        <f t="shared" si="2"/>
        <v>0.0010416666666666667</v>
      </c>
      <c r="P33" s="88">
        <f t="shared" si="3"/>
        <v>5</v>
      </c>
      <c r="Q33" s="29">
        <f t="shared" si="4"/>
        <v>0.001736111111111111</v>
      </c>
      <c r="R33" s="29">
        <f t="shared" si="5"/>
        <v>0.014140046296296293</v>
      </c>
      <c r="S33" s="133">
        <f t="shared" si="7"/>
        <v>0.0015451388888888824</v>
      </c>
      <c r="T33" s="30">
        <f t="shared" si="6"/>
        <v>0.015876157407407405</v>
      </c>
    </row>
    <row r="34" spans="1:20" ht="15.75">
      <c r="A34" s="26">
        <v>24</v>
      </c>
      <c r="B34" s="39">
        <v>36</v>
      </c>
      <c r="C34" s="39">
        <v>36</v>
      </c>
      <c r="D34" s="86">
        <f t="shared" si="0"/>
        <v>0.0125</v>
      </c>
      <c r="E34" s="29">
        <v>0.02676851851851852</v>
      </c>
      <c r="F34" s="32" t="s">
        <v>206</v>
      </c>
      <c r="G34" s="93">
        <v>1999</v>
      </c>
      <c r="H34" s="9">
        <v>2</v>
      </c>
      <c r="I34" s="97" t="s">
        <v>201</v>
      </c>
      <c r="J34" s="39">
        <v>0</v>
      </c>
      <c r="K34" s="29">
        <f t="shared" si="1"/>
        <v>0</v>
      </c>
      <c r="L34" s="39">
        <v>0</v>
      </c>
      <c r="M34" s="29">
        <f t="shared" si="8"/>
        <v>0</v>
      </c>
      <c r="N34" s="39">
        <v>0</v>
      </c>
      <c r="O34" s="29">
        <f t="shared" si="2"/>
        <v>0</v>
      </c>
      <c r="P34" s="88">
        <f t="shared" si="3"/>
        <v>0</v>
      </c>
      <c r="Q34" s="29">
        <f t="shared" si="4"/>
        <v>0</v>
      </c>
      <c r="R34" s="29">
        <f t="shared" si="5"/>
        <v>0.01426851851851852</v>
      </c>
      <c r="S34" s="133">
        <f t="shared" si="7"/>
        <v>0.00167361111111111</v>
      </c>
      <c r="T34" s="30">
        <f t="shared" si="6"/>
        <v>0.01426851851851852</v>
      </c>
    </row>
    <row r="35" spans="1:20" ht="25.5" customHeight="1">
      <c r="A35" s="26">
        <v>25</v>
      </c>
      <c r="B35" s="39">
        <v>45</v>
      </c>
      <c r="C35" s="39" t="s">
        <v>301</v>
      </c>
      <c r="D35" s="86">
        <f t="shared" si="0"/>
        <v>0.015625</v>
      </c>
      <c r="E35" s="29">
        <v>0.029969907407407407</v>
      </c>
      <c r="F35" s="11" t="s">
        <v>174</v>
      </c>
      <c r="G35" s="93">
        <v>2000</v>
      </c>
      <c r="H35" s="9">
        <v>1</v>
      </c>
      <c r="I35" s="95" t="s">
        <v>184</v>
      </c>
      <c r="J35" s="39">
        <v>0</v>
      </c>
      <c r="K35" s="29">
        <f t="shared" si="1"/>
        <v>0</v>
      </c>
      <c r="L35" s="39">
        <v>0</v>
      </c>
      <c r="M35" s="29">
        <f t="shared" si="8"/>
        <v>0</v>
      </c>
      <c r="N35" s="39">
        <v>2</v>
      </c>
      <c r="O35" s="29">
        <f t="shared" si="2"/>
        <v>0.0006944444444444445</v>
      </c>
      <c r="P35" s="88">
        <f t="shared" si="3"/>
        <v>2</v>
      </c>
      <c r="Q35" s="29">
        <f t="shared" si="4"/>
        <v>0.0006944444444444445</v>
      </c>
      <c r="R35" s="29">
        <f t="shared" si="5"/>
        <v>0.014344907407407407</v>
      </c>
      <c r="S35" s="133">
        <f t="shared" si="7"/>
        <v>0.0017499999999999964</v>
      </c>
      <c r="T35" s="131">
        <f t="shared" si="6"/>
        <v>0.01503935185185185</v>
      </c>
    </row>
    <row r="36" spans="1:20" ht="22.5">
      <c r="A36" s="26">
        <v>26</v>
      </c>
      <c r="B36" s="39">
        <v>6</v>
      </c>
      <c r="C36" s="39">
        <v>6</v>
      </c>
      <c r="D36" s="86">
        <f t="shared" si="0"/>
        <v>0.0020833333333333333</v>
      </c>
      <c r="E36" s="29">
        <v>0.016449074074074074</v>
      </c>
      <c r="F36" s="27" t="s">
        <v>196</v>
      </c>
      <c r="G36" s="93">
        <v>2000</v>
      </c>
      <c r="H36" s="9">
        <v>1</v>
      </c>
      <c r="I36" s="95" t="s">
        <v>197</v>
      </c>
      <c r="J36" s="39">
        <v>2</v>
      </c>
      <c r="K36" s="29">
        <f t="shared" si="1"/>
        <v>0.0006944444444444445</v>
      </c>
      <c r="L36" s="39">
        <v>1</v>
      </c>
      <c r="M36" s="29">
        <f t="shared" si="8"/>
        <v>0.00034722222222222224</v>
      </c>
      <c r="N36" s="39">
        <v>0</v>
      </c>
      <c r="O36" s="29">
        <f t="shared" si="2"/>
        <v>0</v>
      </c>
      <c r="P36" s="88">
        <f t="shared" si="3"/>
        <v>3</v>
      </c>
      <c r="Q36" s="29">
        <f t="shared" si="4"/>
        <v>0.0010416666666666667</v>
      </c>
      <c r="R36" s="29">
        <f t="shared" si="5"/>
        <v>0.014365740740740741</v>
      </c>
      <c r="S36" s="133">
        <f t="shared" si="7"/>
        <v>0.0017708333333333309</v>
      </c>
      <c r="T36" s="131">
        <f t="shared" si="6"/>
        <v>0.015407407407407408</v>
      </c>
    </row>
    <row r="37" spans="1:20" ht="15.75">
      <c r="A37" s="26">
        <v>27</v>
      </c>
      <c r="B37" s="39">
        <v>41</v>
      </c>
      <c r="C37" s="39">
        <v>41</v>
      </c>
      <c r="D37" s="86">
        <f t="shared" si="0"/>
        <v>0.01423611111111111</v>
      </c>
      <c r="E37" s="29">
        <v>0.028665509259259262</v>
      </c>
      <c r="F37" s="32" t="s">
        <v>208</v>
      </c>
      <c r="G37" s="93">
        <v>1999</v>
      </c>
      <c r="H37" s="9">
        <v>2</v>
      </c>
      <c r="I37" s="97" t="s">
        <v>201</v>
      </c>
      <c r="J37" s="39">
        <v>2</v>
      </c>
      <c r="K37" s="29">
        <f t="shared" si="1"/>
        <v>0.0006944444444444445</v>
      </c>
      <c r="L37" s="39">
        <v>0</v>
      </c>
      <c r="M37" s="29">
        <f t="shared" si="8"/>
        <v>0</v>
      </c>
      <c r="N37" s="39">
        <v>0</v>
      </c>
      <c r="O37" s="29">
        <f t="shared" si="2"/>
        <v>0</v>
      </c>
      <c r="P37" s="88">
        <f t="shared" si="3"/>
        <v>2</v>
      </c>
      <c r="Q37" s="29">
        <f t="shared" si="4"/>
        <v>0.0006944444444444445</v>
      </c>
      <c r="R37" s="29">
        <f t="shared" si="5"/>
        <v>0.014429398148148151</v>
      </c>
      <c r="S37" s="133">
        <f t="shared" si="7"/>
        <v>0.0018344907407407407</v>
      </c>
      <c r="T37" s="30">
        <f t="shared" si="6"/>
        <v>0.015123842592592595</v>
      </c>
    </row>
    <row r="38" spans="1:20" ht="15.75">
      <c r="A38" s="26">
        <v>28</v>
      </c>
      <c r="B38" s="39">
        <v>7</v>
      </c>
      <c r="C38" s="39">
        <v>7</v>
      </c>
      <c r="D38" s="86">
        <f t="shared" si="0"/>
        <v>0.0024305555555555556</v>
      </c>
      <c r="E38" s="29">
        <v>0.016903935185185185</v>
      </c>
      <c r="F38" s="32" t="s">
        <v>241</v>
      </c>
      <c r="G38" s="93">
        <v>1999</v>
      </c>
      <c r="H38" s="9">
        <v>2</v>
      </c>
      <c r="I38" s="97" t="s">
        <v>240</v>
      </c>
      <c r="J38" s="39">
        <v>0</v>
      </c>
      <c r="K38" s="29">
        <f t="shared" si="1"/>
        <v>0</v>
      </c>
      <c r="L38" s="39">
        <v>5</v>
      </c>
      <c r="M38" s="29">
        <f t="shared" si="8"/>
        <v>0.0017361111111111112</v>
      </c>
      <c r="N38" s="39">
        <v>2</v>
      </c>
      <c r="O38" s="29">
        <f t="shared" si="2"/>
        <v>0.0006944444444444445</v>
      </c>
      <c r="P38" s="88">
        <f t="shared" si="3"/>
        <v>7</v>
      </c>
      <c r="Q38" s="29">
        <f t="shared" si="4"/>
        <v>0.0024305555555555556</v>
      </c>
      <c r="R38" s="29">
        <f t="shared" si="5"/>
        <v>0.01447337962962963</v>
      </c>
      <c r="S38" s="133">
        <f t="shared" si="7"/>
        <v>0.0018784722222222189</v>
      </c>
      <c r="T38" s="30">
        <f t="shared" si="6"/>
        <v>0.016903935185185185</v>
      </c>
    </row>
    <row r="39" spans="1:20" ht="15.75">
      <c r="A39" s="26">
        <v>29</v>
      </c>
      <c r="B39" s="39">
        <v>25</v>
      </c>
      <c r="C39" s="39">
        <v>25</v>
      </c>
      <c r="D39" s="86">
        <f t="shared" si="0"/>
        <v>0.008680555555555556</v>
      </c>
      <c r="E39" s="29">
        <v>0.02322685185185185</v>
      </c>
      <c r="F39" s="11" t="s">
        <v>296</v>
      </c>
      <c r="G39" s="93">
        <v>2000</v>
      </c>
      <c r="H39" s="9">
        <v>2</v>
      </c>
      <c r="I39" s="97" t="s">
        <v>240</v>
      </c>
      <c r="J39" s="39">
        <v>0</v>
      </c>
      <c r="K39" s="29">
        <f t="shared" si="1"/>
        <v>0</v>
      </c>
      <c r="L39" s="39">
        <v>0</v>
      </c>
      <c r="M39" s="29">
        <f t="shared" si="8"/>
        <v>0</v>
      </c>
      <c r="N39" s="39">
        <v>1</v>
      </c>
      <c r="O39" s="29">
        <f t="shared" si="2"/>
        <v>0.00034722222222222224</v>
      </c>
      <c r="P39" s="88">
        <f t="shared" si="3"/>
        <v>1</v>
      </c>
      <c r="Q39" s="29">
        <f t="shared" si="4"/>
        <v>0.00034722222222222224</v>
      </c>
      <c r="R39" s="29">
        <f t="shared" si="5"/>
        <v>0.014546296296296293</v>
      </c>
      <c r="S39" s="133">
        <f t="shared" si="7"/>
        <v>0.0019513888888888827</v>
      </c>
      <c r="T39" s="30">
        <f t="shared" si="6"/>
        <v>0.014893518518518516</v>
      </c>
    </row>
    <row r="40" spans="1:20" ht="15.75">
      <c r="A40" s="26">
        <v>30</v>
      </c>
      <c r="B40" s="39">
        <v>43</v>
      </c>
      <c r="C40" s="39" t="s">
        <v>299</v>
      </c>
      <c r="D40" s="86">
        <f t="shared" si="0"/>
        <v>0.014930555555555556</v>
      </c>
      <c r="E40" s="29">
        <v>0.02960185185185185</v>
      </c>
      <c r="F40" s="11" t="s">
        <v>234</v>
      </c>
      <c r="G40" s="93">
        <v>1999</v>
      </c>
      <c r="H40" s="9">
        <v>2</v>
      </c>
      <c r="I40" s="97" t="s">
        <v>298</v>
      </c>
      <c r="J40" s="39">
        <v>5</v>
      </c>
      <c r="K40" s="29">
        <f t="shared" si="1"/>
        <v>0.0017361111111111112</v>
      </c>
      <c r="L40" s="39">
        <v>2</v>
      </c>
      <c r="M40" s="29">
        <f t="shared" si="8"/>
        <v>0.0006944444444444445</v>
      </c>
      <c r="N40" s="39">
        <v>5</v>
      </c>
      <c r="O40" s="29">
        <f t="shared" si="2"/>
        <v>0.0017361111111111112</v>
      </c>
      <c r="P40" s="88">
        <f t="shared" si="3"/>
        <v>12</v>
      </c>
      <c r="Q40" s="29">
        <f t="shared" si="4"/>
        <v>0.004166666666666667</v>
      </c>
      <c r="R40" s="29">
        <f t="shared" si="5"/>
        <v>0.014671296296296295</v>
      </c>
      <c r="S40" s="133">
        <f t="shared" si="7"/>
        <v>0.0020763888888888846</v>
      </c>
      <c r="T40" s="30">
        <f t="shared" si="6"/>
        <v>0.018837962962962963</v>
      </c>
    </row>
    <row r="41" spans="1:20" ht="22.5">
      <c r="A41" s="26">
        <v>31</v>
      </c>
      <c r="B41" s="39">
        <v>13</v>
      </c>
      <c r="C41" s="39">
        <v>13</v>
      </c>
      <c r="D41" s="86">
        <f t="shared" si="0"/>
        <v>0.004513888888888889</v>
      </c>
      <c r="E41" s="29">
        <v>0.01920949074074074</v>
      </c>
      <c r="F41" s="32" t="s">
        <v>211</v>
      </c>
      <c r="G41" s="93">
        <v>1999</v>
      </c>
      <c r="H41" s="9">
        <v>2</v>
      </c>
      <c r="I41" s="95" t="s">
        <v>212</v>
      </c>
      <c r="J41" s="39">
        <v>0</v>
      </c>
      <c r="K41" s="29">
        <f t="shared" si="1"/>
        <v>0</v>
      </c>
      <c r="L41" s="39">
        <v>1</v>
      </c>
      <c r="M41" s="29">
        <f t="shared" si="8"/>
        <v>0.00034722222222222224</v>
      </c>
      <c r="N41" s="39">
        <v>1</v>
      </c>
      <c r="O41" s="29">
        <f t="shared" si="2"/>
        <v>0.00034722222222222224</v>
      </c>
      <c r="P41" s="88">
        <f t="shared" si="3"/>
        <v>2</v>
      </c>
      <c r="Q41" s="29">
        <f t="shared" si="4"/>
        <v>0.0006944444444444445</v>
      </c>
      <c r="R41" s="29">
        <f t="shared" si="5"/>
        <v>0.014695601851851849</v>
      </c>
      <c r="S41" s="133">
        <f t="shared" si="7"/>
        <v>0.002100694444444438</v>
      </c>
      <c r="T41" s="131">
        <f t="shared" si="6"/>
        <v>0.015390046296296292</v>
      </c>
    </row>
    <row r="42" spans="1:20" ht="15.75">
      <c r="A42" s="26">
        <v>32</v>
      </c>
      <c r="B42" s="39">
        <v>46</v>
      </c>
      <c r="C42" s="39" t="s">
        <v>302</v>
      </c>
      <c r="D42" s="86">
        <f t="shared" si="0"/>
        <v>0.015972222222222224</v>
      </c>
      <c r="E42" s="29">
        <v>0.030702546296296294</v>
      </c>
      <c r="F42" s="11" t="s">
        <v>233</v>
      </c>
      <c r="G42" s="93">
        <v>1999</v>
      </c>
      <c r="H42" s="9">
        <v>2</v>
      </c>
      <c r="I42" s="97" t="s">
        <v>298</v>
      </c>
      <c r="J42" s="39">
        <v>1</v>
      </c>
      <c r="K42" s="29">
        <f t="shared" si="1"/>
        <v>0.00034722222222222224</v>
      </c>
      <c r="L42" s="39">
        <v>1</v>
      </c>
      <c r="M42" s="29">
        <f t="shared" si="8"/>
        <v>0.00034722222222222224</v>
      </c>
      <c r="N42" s="39">
        <v>1</v>
      </c>
      <c r="O42" s="29">
        <f t="shared" si="2"/>
        <v>0.00034722222222222224</v>
      </c>
      <c r="P42" s="88">
        <f t="shared" si="3"/>
        <v>3</v>
      </c>
      <c r="Q42" s="29">
        <f t="shared" si="4"/>
        <v>0.0010416666666666667</v>
      </c>
      <c r="R42" s="29">
        <f t="shared" si="5"/>
        <v>0.01473032407407407</v>
      </c>
      <c r="S42" s="133">
        <f t="shared" si="7"/>
        <v>0.0021354166666666587</v>
      </c>
      <c r="T42" s="30">
        <f t="shared" si="6"/>
        <v>0.015771990740740736</v>
      </c>
    </row>
    <row r="43" spans="1:20" ht="15.75">
      <c r="A43" s="26">
        <v>33</v>
      </c>
      <c r="B43" s="39">
        <v>21</v>
      </c>
      <c r="C43" s="39">
        <v>21</v>
      </c>
      <c r="D43" s="86">
        <f t="shared" si="0"/>
        <v>0.007291666666666667</v>
      </c>
      <c r="E43" s="29">
        <v>0.02208564814814815</v>
      </c>
      <c r="F43" s="11" t="s">
        <v>235</v>
      </c>
      <c r="G43" s="93">
        <v>1999</v>
      </c>
      <c r="H43" s="9">
        <v>2</v>
      </c>
      <c r="I43" s="97" t="s">
        <v>298</v>
      </c>
      <c r="J43" s="39">
        <v>0</v>
      </c>
      <c r="K43" s="29">
        <f t="shared" si="1"/>
        <v>0</v>
      </c>
      <c r="L43" s="39">
        <v>2</v>
      </c>
      <c r="M43" s="29">
        <f t="shared" si="8"/>
        <v>0.0006944444444444445</v>
      </c>
      <c r="N43" s="39">
        <v>1</v>
      </c>
      <c r="O43" s="29">
        <f t="shared" si="2"/>
        <v>0.00034722222222222224</v>
      </c>
      <c r="P43" s="88">
        <f t="shared" si="3"/>
        <v>3</v>
      </c>
      <c r="Q43" s="29">
        <f t="shared" si="4"/>
        <v>0.0010416666666666667</v>
      </c>
      <c r="R43" s="29">
        <f t="shared" si="5"/>
        <v>0.014793981481481483</v>
      </c>
      <c r="S43" s="133">
        <f t="shared" si="7"/>
        <v>0.002199074074074072</v>
      </c>
      <c r="T43" s="30">
        <f t="shared" si="6"/>
        <v>0.01583564814814815</v>
      </c>
    </row>
    <row r="44" spans="1:20" ht="22.5">
      <c r="A44" s="26">
        <v>34</v>
      </c>
      <c r="B44" s="39">
        <v>3</v>
      </c>
      <c r="C44" s="39">
        <v>3</v>
      </c>
      <c r="D44" s="86">
        <f t="shared" si="0"/>
        <v>0.0010416666666666667</v>
      </c>
      <c r="E44" s="29">
        <v>0.01596875</v>
      </c>
      <c r="F44" s="32" t="s">
        <v>265</v>
      </c>
      <c r="G44" s="93">
        <v>1999</v>
      </c>
      <c r="H44" s="9">
        <v>1</v>
      </c>
      <c r="I44" s="95" t="s">
        <v>266</v>
      </c>
      <c r="J44" s="39">
        <v>2</v>
      </c>
      <c r="K44" s="29">
        <f t="shared" si="1"/>
        <v>0.0006944444444444445</v>
      </c>
      <c r="L44" s="39">
        <v>3</v>
      </c>
      <c r="M44" s="29">
        <f t="shared" si="8"/>
        <v>0.0010416666666666667</v>
      </c>
      <c r="N44" s="39">
        <v>1</v>
      </c>
      <c r="O44" s="29">
        <f t="shared" si="2"/>
        <v>0.00034722222222222224</v>
      </c>
      <c r="P44" s="88">
        <f t="shared" si="3"/>
        <v>6</v>
      </c>
      <c r="Q44" s="29">
        <f t="shared" si="4"/>
        <v>0.0020833333333333333</v>
      </c>
      <c r="R44" s="29">
        <f t="shared" si="5"/>
        <v>0.014927083333333334</v>
      </c>
      <c r="S44" s="133">
        <f t="shared" si="7"/>
        <v>0.0023321759259259233</v>
      </c>
      <c r="T44" s="30">
        <f t="shared" si="6"/>
        <v>0.017010416666666667</v>
      </c>
    </row>
    <row r="45" spans="1:20" ht="15.75">
      <c r="A45" s="26">
        <v>35</v>
      </c>
      <c r="B45" s="39">
        <v>40</v>
      </c>
      <c r="C45" s="39">
        <v>40</v>
      </c>
      <c r="D45" s="86">
        <f t="shared" si="0"/>
        <v>0.01388888888888889</v>
      </c>
      <c r="E45" s="29">
        <v>0.028872685185185185</v>
      </c>
      <c r="F45" s="32" t="s">
        <v>276</v>
      </c>
      <c r="G45" s="93">
        <v>2000</v>
      </c>
      <c r="H45" s="9">
        <v>2</v>
      </c>
      <c r="I45" s="112" t="s">
        <v>272</v>
      </c>
      <c r="J45" s="39">
        <v>2</v>
      </c>
      <c r="K45" s="29">
        <f t="shared" si="1"/>
        <v>0.0006944444444444445</v>
      </c>
      <c r="L45" s="39">
        <v>1</v>
      </c>
      <c r="M45" s="29">
        <f t="shared" si="8"/>
        <v>0.00034722222222222224</v>
      </c>
      <c r="N45" s="39">
        <v>0</v>
      </c>
      <c r="O45" s="29">
        <f t="shared" si="2"/>
        <v>0</v>
      </c>
      <c r="P45" s="88">
        <f t="shared" si="3"/>
        <v>3</v>
      </c>
      <c r="Q45" s="29">
        <f t="shared" si="4"/>
        <v>0.0010416666666666667</v>
      </c>
      <c r="R45" s="29">
        <f t="shared" si="5"/>
        <v>0.014983796296296295</v>
      </c>
      <c r="S45" s="133">
        <f t="shared" si="7"/>
        <v>0.002388888888888885</v>
      </c>
      <c r="T45" s="30">
        <f t="shared" si="6"/>
        <v>0.016025462962962964</v>
      </c>
    </row>
    <row r="46" spans="1:20" ht="22.5">
      <c r="A46" s="26">
        <v>36</v>
      </c>
      <c r="B46" s="39">
        <v>39</v>
      </c>
      <c r="C46" s="39">
        <v>39</v>
      </c>
      <c r="D46" s="86">
        <f t="shared" si="0"/>
        <v>0.013541666666666667</v>
      </c>
      <c r="E46" s="29">
        <v>0.028579861111111115</v>
      </c>
      <c r="F46" s="32" t="s">
        <v>261</v>
      </c>
      <c r="G46" s="93">
        <v>2001</v>
      </c>
      <c r="H46" s="9">
        <v>3</v>
      </c>
      <c r="I46" s="95" t="s">
        <v>250</v>
      </c>
      <c r="J46" s="39">
        <v>0</v>
      </c>
      <c r="K46" s="29">
        <f t="shared" si="1"/>
        <v>0</v>
      </c>
      <c r="L46" s="39">
        <v>0</v>
      </c>
      <c r="M46" s="29">
        <f t="shared" si="8"/>
        <v>0</v>
      </c>
      <c r="N46" s="39">
        <v>0</v>
      </c>
      <c r="O46" s="29">
        <f t="shared" si="2"/>
        <v>0</v>
      </c>
      <c r="P46" s="88">
        <f t="shared" si="3"/>
        <v>0</v>
      </c>
      <c r="Q46" s="29">
        <f t="shared" si="4"/>
        <v>0</v>
      </c>
      <c r="R46" s="29">
        <f t="shared" si="5"/>
        <v>0.015038194444444448</v>
      </c>
      <c r="S46" s="133">
        <f t="shared" si="7"/>
        <v>0.002443287037037037</v>
      </c>
      <c r="T46" s="30">
        <f t="shared" si="6"/>
        <v>0.015038194444444448</v>
      </c>
    </row>
    <row r="47" spans="1:20" ht="15.75">
      <c r="A47" s="26">
        <v>37</v>
      </c>
      <c r="B47" s="39">
        <v>30</v>
      </c>
      <c r="C47" s="39">
        <v>30</v>
      </c>
      <c r="D47" s="86">
        <f t="shared" si="0"/>
        <v>0.010416666666666668</v>
      </c>
      <c r="E47" s="29">
        <v>0.025628472222222223</v>
      </c>
      <c r="F47" s="32" t="s">
        <v>242</v>
      </c>
      <c r="G47" s="93">
        <v>2000</v>
      </c>
      <c r="H47" s="9">
        <v>2</v>
      </c>
      <c r="I47" s="97" t="s">
        <v>240</v>
      </c>
      <c r="J47" s="39">
        <v>1</v>
      </c>
      <c r="K47" s="29">
        <f t="shared" si="1"/>
        <v>0.00034722222222222224</v>
      </c>
      <c r="L47" s="39">
        <v>0</v>
      </c>
      <c r="M47" s="29">
        <f t="shared" si="8"/>
        <v>0</v>
      </c>
      <c r="N47" s="39">
        <v>0</v>
      </c>
      <c r="O47" s="29">
        <f t="shared" si="2"/>
        <v>0</v>
      </c>
      <c r="P47" s="88">
        <f t="shared" si="3"/>
        <v>1</v>
      </c>
      <c r="Q47" s="29">
        <f t="shared" si="4"/>
        <v>0.00034722222222222224</v>
      </c>
      <c r="R47" s="29">
        <f t="shared" si="5"/>
        <v>0.015211805555555555</v>
      </c>
      <c r="S47" s="133">
        <f t="shared" si="7"/>
        <v>0.0026168981481481442</v>
      </c>
      <c r="T47" s="30">
        <f t="shared" si="6"/>
        <v>0.015559027777777778</v>
      </c>
    </row>
    <row r="48" spans="1:20" ht="22.5">
      <c r="A48" s="26">
        <v>38</v>
      </c>
      <c r="B48" s="39">
        <v>26</v>
      </c>
      <c r="C48" s="39">
        <v>26</v>
      </c>
      <c r="D48" s="86">
        <f t="shared" si="0"/>
        <v>0.009027777777777779</v>
      </c>
      <c r="E48" s="29">
        <v>0.024447916666666666</v>
      </c>
      <c r="F48" s="11" t="s">
        <v>238</v>
      </c>
      <c r="G48" s="93">
        <v>1999</v>
      </c>
      <c r="H48" s="9">
        <v>3</v>
      </c>
      <c r="I48" s="95" t="s">
        <v>237</v>
      </c>
      <c r="J48" s="39">
        <v>3</v>
      </c>
      <c r="K48" s="29">
        <f t="shared" si="1"/>
        <v>0.0010416666666666667</v>
      </c>
      <c r="L48" s="39">
        <v>5</v>
      </c>
      <c r="M48" s="29">
        <f t="shared" si="8"/>
        <v>0.0017361111111111112</v>
      </c>
      <c r="N48" s="39">
        <v>2</v>
      </c>
      <c r="O48" s="29">
        <f t="shared" si="2"/>
        <v>0.0006944444444444445</v>
      </c>
      <c r="P48" s="88">
        <f t="shared" si="3"/>
        <v>10</v>
      </c>
      <c r="Q48" s="29">
        <f t="shared" si="4"/>
        <v>0.0034722222222222225</v>
      </c>
      <c r="R48" s="29">
        <f t="shared" si="5"/>
        <v>0.015420138888888888</v>
      </c>
      <c r="S48" s="133">
        <f t="shared" si="7"/>
        <v>0.002825231481481477</v>
      </c>
      <c r="T48" s="30">
        <f t="shared" si="6"/>
        <v>0.01889236111111111</v>
      </c>
    </row>
    <row r="49" spans="1:20" ht="22.5">
      <c r="A49" s="26">
        <v>39</v>
      </c>
      <c r="B49" s="39">
        <v>16</v>
      </c>
      <c r="C49" s="39">
        <v>16</v>
      </c>
      <c r="D49" s="86">
        <f t="shared" si="0"/>
        <v>0.005555555555555556</v>
      </c>
      <c r="E49" s="29">
        <v>0.021069444444444446</v>
      </c>
      <c r="F49" s="11" t="s">
        <v>236</v>
      </c>
      <c r="G49" s="93">
        <v>2000</v>
      </c>
      <c r="H49" s="9">
        <v>2</v>
      </c>
      <c r="I49" s="95" t="s">
        <v>237</v>
      </c>
      <c r="J49" s="39">
        <v>1</v>
      </c>
      <c r="K49" s="29">
        <f t="shared" si="1"/>
        <v>0.00034722222222222224</v>
      </c>
      <c r="L49" s="39">
        <v>2</v>
      </c>
      <c r="M49" s="29">
        <f t="shared" si="8"/>
        <v>0.0006944444444444445</v>
      </c>
      <c r="N49" s="39">
        <v>2</v>
      </c>
      <c r="O49" s="29">
        <f t="shared" si="2"/>
        <v>0.0006944444444444445</v>
      </c>
      <c r="P49" s="88">
        <f t="shared" si="3"/>
        <v>5</v>
      </c>
      <c r="Q49" s="29">
        <f t="shared" si="4"/>
        <v>0.001736111111111111</v>
      </c>
      <c r="R49" s="29">
        <f t="shared" si="5"/>
        <v>0.01551388888888889</v>
      </c>
      <c r="S49" s="133">
        <f t="shared" si="7"/>
        <v>0.002918981481481479</v>
      </c>
      <c r="T49" s="30">
        <f t="shared" si="6"/>
        <v>0.01725</v>
      </c>
    </row>
    <row r="50" spans="1:20" ht="15.75">
      <c r="A50" s="26">
        <v>40</v>
      </c>
      <c r="B50" s="39">
        <v>24</v>
      </c>
      <c r="C50" s="39">
        <v>24</v>
      </c>
      <c r="D50" s="86">
        <f t="shared" si="0"/>
        <v>0.008333333333333333</v>
      </c>
      <c r="E50" s="29">
        <v>0.023988425925925927</v>
      </c>
      <c r="F50" s="32" t="s">
        <v>273</v>
      </c>
      <c r="G50" s="93">
        <v>1999</v>
      </c>
      <c r="H50" s="9">
        <v>3</v>
      </c>
      <c r="I50" s="112" t="s">
        <v>272</v>
      </c>
      <c r="J50" s="39">
        <v>1</v>
      </c>
      <c r="K50" s="29">
        <f t="shared" si="1"/>
        <v>0.00034722222222222224</v>
      </c>
      <c r="L50" s="39">
        <v>0</v>
      </c>
      <c r="M50" s="29">
        <f t="shared" si="8"/>
        <v>0</v>
      </c>
      <c r="N50" s="39">
        <v>0</v>
      </c>
      <c r="O50" s="29">
        <f t="shared" si="2"/>
        <v>0</v>
      </c>
      <c r="P50" s="88">
        <f t="shared" si="3"/>
        <v>1</v>
      </c>
      <c r="Q50" s="29">
        <f t="shared" si="4"/>
        <v>0.00034722222222222224</v>
      </c>
      <c r="R50" s="29">
        <f t="shared" si="5"/>
        <v>0.015655092592592595</v>
      </c>
      <c r="S50" s="133">
        <f t="shared" si="7"/>
        <v>0.003060185185185185</v>
      </c>
      <c r="T50" s="30">
        <f t="shared" si="6"/>
        <v>0.016002314814814816</v>
      </c>
    </row>
    <row r="51" spans="1:20" ht="22.5">
      <c r="A51" s="26">
        <v>41</v>
      </c>
      <c r="B51" s="39">
        <v>17</v>
      </c>
      <c r="C51" s="39">
        <v>17</v>
      </c>
      <c r="D51" s="86">
        <f t="shared" si="0"/>
        <v>0.005902777777777778</v>
      </c>
      <c r="E51" s="29">
        <v>0.021765046296296293</v>
      </c>
      <c r="F51" s="32" t="s">
        <v>267</v>
      </c>
      <c r="G51" s="93">
        <v>1999</v>
      </c>
      <c r="H51" s="9">
        <v>1</v>
      </c>
      <c r="I51" s="95" t="s">
        <v>266</v>
      </c>
      <c r="J51" s="39">
        <v>3</v>
      </c>
      <c r="K51" s="29">
        <f t="shared" si="1"/>
        <v>0.0010416666666666667</v>
      </c>
      <c r="L51" s="39">
        <v>2</v>
      </c>
      <c r="M51" s="29">
        <f t="shared" si="8"/>
        <v>0.0006944444444444445</v>
      </c>
      <c r="N51" s="39">
        <v>3</v>
      </c>
      <c r="O51" s="29">
        <f t="shared" si="2"/>
        <v>0.0010416666666666667</v>
      </c>
      <c r="P51" s="88">
        <f t="shared" si="3"/>
        <v>8</v>
      </c>
      <c r="Q51" s="29">
        <f t="shared" si="4"/>
        <v>0.0027777777777777775</v>
      </c>
      <c r="R51" s="29">
        <f t="shared" si="5"/>
        <v>0.015862268518518515</v>
      </c>
      <c r="S51" s="133">
        <f t="shared" si="7"/>
        <v>0.0032673611111111046</v>
      </c>
      <c r="T51" s="30">
        <f t="shared" si="6"/>
        <v>0.018640046296296293</v>
      </c>
    </row>
    <row r="52" spans="1:20" ht="22.5">
      <c r="A52" s="26">
        <v>42</v>
      </c>
      <c r="B52" s="39">
        <v>49</v>
      </c>
      <c r="C52" s="39">
        <v>49</v>
      </c>
      <c r="D52" s="86">
        <f t="shared" si="0"/>
        <v>0.01701388888888889</v>
      </c>
      <c r="E52" s="29">
        <v>0.032922453703703704</v>
      </c>
      <c r="F52" s="11" t="s">
        <v>308</v>
      </c>
      <c r="G52" s="9">
        <v>1999</v>
      </c>
      <c r="H52" s="9">
        <v>2</v>
      </c>
      <c r="I52" s="114" t="s">
        <v>307</v>
      </c>
      <c r="J52" s="39">
        <v>1</v>
      </c>
      <c r="K52" s="29">
        <f t="shared" si="1"/>
        <v>0.00034722222222222224</v>
      </c>
      <c r="L52" s="39">
        <v>2</v>
      </c>
      <c r="M52" s="29">
        <f t="shared" si="8"/>
        <v>0.0006944444444444445</v>
      </c>
      <c r="N52" s="39">
        <v>3</v>
      </c>
      <c r="O52" s="29">
        <f t="shared" si="2"/>
        <v>0.0010416666666666667</v>
      </c>
      <c r="P52" s="88">
        <f t="shared" si="3"/>
        <v>6</v>
      </c>
      <c r="Q52" s="29">
        <f t="shared" si="4"/>
        <v>0.0020833333333333333</v>
      </c>
      <c r="R52" s="29">
        <f t="shared" si="5"/>
        <v>0.015908564814814813</v>
      </c>
      <c r="S52" s="133">
        <f t="shared" si="7"/>
        <v>0.0033136574074074023</v>
      </c>
      <c r="T52" s="30">
        <f t="shared" si="6"/>
        <v>0.017991898148148146</v>
      </c>
    </row>
    <row r="53" spans="1:20" ht="22.5">
      <c r="A53" s="26">
        <v>43</v>
      </c>
      <c r="B53" s="39">
        <v>18</v>
      </c>
      <c r="C53" s="39">
        <v>18</v>
      </c>
      <c r="D53" s="86">
        <f t="shared" si="0"/>
        <v>0.00625</v>
      </c>
      <c r="E53" s="29">
        <v>0.022177083333333333</v>
      </c>
      <c r="F53" s="11" t="s">
        <v>213</v>
      </c>
      <c r="G53" s="93">
        <v>1999</v>
      </c>
      <c r="H53" s="9">
        <v>2</v>
      </c>
      <c r="I53" s="95" t="s">
        <v>212</v>
      </c>
      <c r="J53" s="39">
        <v>3</v>
      </c>
      <c r="K53" s="29">
        <f t="shared" si="1"/>
        <v>0.0010416666666666667</v>
      </c>
      <c r="L53" s="39">
        <v>5</v>
      </c>
      <c r="M53" s="29">
        <f t="shared" si="8"/>
        <v>0.0017361111111111112</v>
      </c>
      <c r="N53" s="39">
        <v>5</v>
      </c>
      <c r="O53" s="29">
        <f t="shared" si="2"/>
        <v>0.0017361111111111112</v>
      </c>
      <c r="P53" s="88">
        <f t="shared" si="3"/>
        <v>13</v>
      </c>
      <c r="Q53" s="29">
        <f t="shared" si="4"/>
        <v>0.004513888888888889</v>
      </c>
      <c r="R53" s="29">
        <f t="shared" si="5"/>
        <v>0.015927083333333335</v>
      </c>
      <c r="S53" s="133">
        <f t="shared" si="7"/>
        <v>0.003332175925925924</v>
      </c>
      <c r="T53" s="30">
        <f t="shared" si="6"/>
        <v>0.020440972222222225</v>
      </c>
    </row>
    <row r="54" spans="1:20" ht="15.75">
      <c r="A54" s="26">
        <v>44</v>
      </c>
      <c r="B54" s="39">
        <v>12</v>
      </c>
      <c r="C54" s="39">
        <v>12</v>
      </c>
      <c r="D54" s="86">
        <f t="shared" si="0"/>
        <v>0.004166666666666667</v>
      </c>
      <c r="E54" s="29">
        <v>0.02029398148148148</v>
      </c>
      <c r="F54" s="32" t="s">
        <v>275</v>
      </c>
      <c r="G54" s="93">
        <v>2000</v>
      </c>
      <c r="H54" s="9">
        <v>2</v>
      </c>
      <c r="I54" s="112" t="s">
        <v>272</v>
      </c>
      <c r="J54" s="39">
        <v>4</v>
      </c>
      <c r="K54" s="29">
        <f t="shared" si="1"/>
        <v>0.001388888888888889</v>
      </c>
      <c r="L54" s="39">
        <v>1</v>
      </c>
      <c r="M54" s="29">
        <f t="shared" si="8"/>
        <v>0.00034722222222222224</v>
      </c>
      <c r="N54" s="39">
        <v>5</v>
      </c>
      <c r="O54" s="29">
        <f t="shared" si="2"/>
        <v>0.0017361111111111112</v>
      </c>
      <c r="P54" s="88">
        <f t="shared" si="3"/>
        <v>10</v>
      </c>
      <c r="Q54" s="29">
        <f t="shared" si="4"/>
        <v>0.0034722222222222225</v>
      </c>
      <c r="R54" s="29">
        <f t="shared" si="5"/>
        <v>0.016127314814814813</v>
      </c>
      <c r="S54" s="133">
        <f t="shared" si="7"/>
        <v>0.0035324074074074025</v>
      </c>
      <c r="T54" s="30">
        <f t="shared" si="6"/>
        <v>0.019599537037037037</v>
      </c>
    </row>
    <row r="55" spans="1:20" ht="15.75">
      <c r="A55" s="26">
        <v>45</v>
      </c>
      <c r="B55" s="39">
        <v>38</v>
      </c>
      <c r="C55" s="39">
        <v>38</v>
      </c>
      <c r="D55" s="86">
        <f t="shared" si="0"/>
        <v>0.013194444444444444</v>
      </c>
      <c r="E55" s="29">
        <v>0.02936689814814815</v>
      </c>
      <c r="F55" s="32" t="s">
        <v>243</v>
      </c>
      <c r="G55" s="93">
        <v>2001</v>
      </c>
      <c r="H55" s="9">
        <v>2</v>
      </c>
      <c r="I55" s="97" t="s">
        <v>240</v>
      </c>
      <c r="J55" s="39">
        <v>0</v>
      </c>
      <c r="K55" s="29">
        <f t="shared" si="1"/>
        <v>0</v>
      </c>
      <c r="L55" s="39">
        <v>1</v>
      </c>
      <c r="M55" s="29">
        <f t="shared" si="8"/>
        <v>0.00034722222222222224</v>
      </c>
      <c r="N55" s="39">
        <v>2</v>
      </c>
      <c r="O55" s="29">
        <f t="shared" si="2"/>
        <v>0.0006944444444444445</v>
      </c>
      <c r="P55" s="88">
        <f t="shared" si="3"/>
        <v>3</v>
      </c>
      <c r="Q55" s="29">
        <f t="shared" si="4"/>
        <v>0.0010416666666666667</v>
      </c>
      <c r="R55" s="29">
        <f t="shared" si="5"/>
        <v>0.016172453703703703</v>
      </c>
      <c r="S55" s="133">
        <f t="shared" si="7"/>
        <v>0.003577546296296292</v>
      </c>
      <c r="T55" s="30">
        <f t="shared" si="6"/>
        <v>0.01721412037037037</v>
      </c>
    </row>
    <row r="56" spans="1:20" ht="22.5">
      <c r="A56" s="91">
        <v>46</v>
      </c>
      <c r="B56" s="39">
        <v>34</v>
      </c>
      <c r="C56" s="39">
        <v>34</v>
      </c>
      <c r="D56" s="86">
        <f t="shared" si="0"/>
        <v>0.011805555555555555</v>
      </c>
      <c r="E56" s="29">
        <v>0.028503472222222225</v>
      </c>
      <c r="F56" s="11" t="s">
        <v>216</v>
      </c>
      <c r="G56" s="93">
        <v>2000</v>
      </c>
      <c r="H56" s="9">
        <v>3</v>
      </c>
      <c r="I56" s="95" t="s">
        <v>212</v>
      </c>
      <c r="J56" s="39">
        <v>5</v>
      </c>
      <c r="K56" s="29">
        <f t="shared" si="1"/>
        <v>0.0017361111111111112</v>
      </c>
      <c r="L56" s="39">
        <v>2</v>
      </c>
      <c r="M56" s="29">
        <f t="shared" si="8"/>
        <v>0.0006944444444444445</v>
      </c>
      <c r="N56" s="39">
        <v>5</v>
      </c>
      <c r="O56" s="29">
        <f t="shared" si="2"/>
        <v>0.0017361111111111112</v>
      </c>
      <c r="P56" s="88">
        <f t="shared" si="3"/>
        <v>12</v>
      </c>
      <c r="Q56" s="29">
        <f t="shared" si="4"/>
        <v>0.004166666666666667</v>
      </c>
      <c r="R56" s="29">
        <f t="shared" si="5"/>
        <v>0.01669791666666667</v>
      </c>
      <c r="S56" s="133">
        <f t="shared" si="7"/>
        <v>0.004103009259259259</v>
      </c>
      <c r="T56" s="30">
        <f t="shared" si="6"/>
        <v>0.020864583333333336</v>
      </c>
    </row>
    <row r="57" spans="1:20" ht="15.75">
      <c r="A57" s="26">
        <v>47</v>
      </c>
      <c r="B57" s="39">
        <v>32</v>
      </c>
      <c r="C57" s="39">
        <v>32</v>
      </c>
      <c r="D57" s="86">
        <f t="shared" si="0"/>
        <v>0.011111111111111112</v>
      </c>
      <c r="E57" s="29">
        <v>0.028304398148148145</v>
      </c>
      <c r="F57" s="110" t="s">
        <v>274</v>
      </c>
      <c r="G57" s="102">
        <v>2000</v>
      </c>
      <c r="H57" s="101">
        <v>3</v>
      </c>
      <c r="I57" s="130" t="s">
        <v>272</v>
      </c>
      <c r="J57" s="39">
        <v>0</v>
      </c>
      <c r="K57" s="29">
        <f t="shared" si="1"/>
        <v>0</v>
      </c>
      <c r="L57" s="39">
        <v>0</v>
      </c>
      <c r="M57" s="29">
        <f t="shared" si="8"/>
        <v>0</v>
      </c>
      <c r="N57" s="39">
        <v>3</v>
      </c>
      <c r="O57" s="29">
        <f t="shared" si="2"/>
        <v>0.0010416666666666667</v>
      </c>
      <c r="P57" s="88">
        <f t="shared" si="3"/>
        <v>3</v>
      </c>
      <c r="Q57" s="29">
        <f t="shared" si="4"/>
        <v>0.0010416666666666667</v>
      </c>
      <c r="R57" s="29">
        <f t="shared" si="5"/>
        <v>0.017193287037037035</v>
      </c>
      <c r="S57" s="133">
        <f t="shared" si="7"/>
        <v>0.004598379629629624</v>
      </c>
      <c r="T57" s="30">
        <f t="shared" si="6"/>
        <v>0.0182349537037037</v>
      </c>
    </row>
    <row r="58" spans="1:20" ht="22.5">
      <c r="A58" s="26">
        <v>48</v>
      </c>
      <c r="B58" s="39">
        <v>48</v>
      </c>
      <c r="C58" s="39">
        <v>48</v>
      </c>
      <c r="D58" s="86">
        <f t="shared" si="0"/>
        <v>0.016666666666666666</v>
      </c>
      <c r="E58" s="29">
        <v>0.03409143518518518</v>
      </c>
      <c r="F58" s="32" t="s">
        <v>309</v>
      </c>
      <c r="G58" s="93">
        <v>1999</v>
      </c>
      <c r="H58" s="9">
        <v>2</v>
      </c>
      <c r="I58" s="95" t="s">
        <v>307</v>
      </c>
      <c r="J58" s="39">
        <v>4</v>
      </c>
      <c r="K58" s="29">
        <f t="shared" si="1"/>
        <v>0.001388888888888889</v>
      </c>
      <c r="L58" s="39">
        <v>3</v>
      </c>
      <c r="M58" s="29">
        <f t="shared" si="8"/>
        <v>0.0010416666666666667</v>
      </c>
      <c r="N58" s="39">
        <v>4</v>
      </c>
      <c r="O58" s="29">
        <f t="shared" si="2"/>
        <v>0.001388888888888889</v>
      </c>
      <c r="P58" s="88">
        <f t="shared" si="3"/>
        <v>11</v>
      </c>
      <c r="Q58" s="29">
        <f t="shared" si="4"/>
        <v>0.0038194444444444448</v>
      </c>
      <c r="R58" s="29">
        <f t="shared" si="5"/>
        <v>0.017424768518518517</v>
      </c>
      <c r="S58" s="133">
        <f t="shared" si="7"/>
        <v>0.004829861111111106</v>
      </c>
      <c r="T58" s="30">
        <f t="shared" si="6"/>
        <v>0.02124421296296296</v>
      </c>
    </row>
  </sheetData>
  <sheetProtection/>
  <mergeCells count="16">
    <mergeCell ref="G9:G10"/>
    <mergeCell ref="A9:A10"/>
    <mergeCell ref="C9:C10"/>
    <mergeCell ref="D9:D10"/>
    <mergeCell ref="E9:E10"/>
    <mergeCell ref="F9:F10"/>
    <mergeCell ref="T9:T10"/>
    <mergeCell ref="U9:U10"/>
    <mergeCell ref="V9:V10"/>
    <mergeCell ref="S9:S10"/>
    <mergeCell ref="H9:H10"/>
    <mergeCell ref="I9:I10"/>
    <mergeCell ref="J9:O9"/>
    <mergeCell ref="P9:P10"/>
    <mergeCell ref="Q9:Q10"/>
    <mergeCell ref="R9:R10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7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T45"/>
  <sheetViews>
    <sheetView zoomScalePageLayoutView="0" workbookViewId="0" topLeftCell="A10">
      <selection activeCell="W26" sqref="W26"/>
    </sheetView>
  </sheetViews>
  <sheetFormatPr defaultColWidth="9.140625" defaultRowHeight="15"/>
  <cols>
    <col min="1" max="1" width="4.140625" style="0" customWidth="1"/>
    <col min="2" max="2" width="5.140625" style="0" hidden="1" customWidth="1"/>
    <col min="3" max="3" width="5.140625" style="0" customWidth="1"/>
    <col min="4" max="5" width="0" style="0" hidden="1" customWidth="1"/>
    <col min="6" max="6" width="23.28125" style="0" customWidth="1"/>
    <col min="7" max="7" width="7.28125" style="0" customWidth="1"/>
    <col min="8" max="8" width="7.7109375" style="0" customWidth="1"/>
    <col min="9" max="9" width="23.7109375" style="0" customWidth="1"/>
    <col min="10" max="10" width="3.140625" style="0" customWidth="1"/>
    <col min="11" max="11" width="4.140625" style="0" hidden="1" customWidth="1"/>
    <col min="12" max="12" width="2.8515625" style="0" customWidth="1"/>
    <col min="13" max="13" width="4.140625" style="0" hidden="1" customWidth="1"/>
    <col min="14" max="14" width="2.7109375" style="0" customWidth="1"/>
    <col min="15" max="15" width="4.140625" style="0" hidden="1" customWidth="1"/>
    <col min="16" max="16" width="3.00390625" style="0" customWidth="1"/>
  </cols>
  <sheetData>
    <row r="2" spans="1:14" ht="15.75">
      <c r="A2" s="12"/>
      <c r="B2" s="12"/>
      <c r="C2" s="12"/>
      <c r="D2" s="12"/>
      <c r="E2" s="12"/>
      <c r="F2" s="546" t="s">
        <v>316</v>
      </c>
      <c r="G2" s="546"/>
      <c r="H2" s="546"/>
      <c r="I2" s="546"/>
      <c r="J2" s="546"/>
      <c r="K2" s="546"/>
      <c r="L2" s="546"/>
      <c r="M2" s="546"/>
      <c r="N2" s="546"/>
    </row>
    <row r="4" spans="1:20" ht="15" hidden="1">
      <c r="A4" s="125"/>
      <c r="B4" s="125"/>
      <c r="C4" s="125"/>
      <c r="D4" s="125"/>
      <c r="E4" s="125"/>
      <c r="F4" s="30">
        <v>0</v>
      </c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</row>
    <row r="5" spans="1:20" ht="15" hidden="1">
      <c r="A5" s="125"/>
      <c r="B5" s="125"/>
      <c r="C5" s="125"/>
      <c r="D5" s="125"/>
      <c r="E5" s="125"/>
      <c r="F5" s="30">
        <v>0.00034722222222222224</v>
      </c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5"/>
      <c r="T5" s="125"/>
    </row>
    <row r="6" spans="1:20" ht="15" hidden="1">
      <c r="A6" s="125"/>
      <c r="B6" s="125"/>
      <c r="C6" s="125"/>
      <c r="D6" s="125"/>
      <c r="E6" s="125"/>
      <c r="F6" s="30">
        <v>0.00034722222222222224</v>
      </c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5"/>
    </row>
    <row r="7" spans="1:20" ht="15">
      <c r="A7" s="517" t="s">
        <v>20</v>
      </c>
      <c r="B7" s="126"/>
      <c r="C7" s="518" t="s">
        <v>21</v>
      </c>
      <c r="D7" s="481" t="s">
        <v>22</v>
      </c>
      <c r="E7" s="481" t="s">
        <v>23</v>
      </c>
      <c r="F7" s="484" t="s">
        <v>25</v>
      </c>
      <c r="G7" s="484" t="s">
        <v>26</v>
      </c>
      <c r="H7" s="484" t="s">
        <v>27</v>
      </c>
      <c r="I7" s="484" t="s">
        <v>28</v>
      </c>
      <c r="J7" s="519" t="s">
        <v>29</v>
      </c>
      <c r="K7" s="520"/>
      <c r="L7" s="520"/>
      <c r="M7" s="520"/>
      <c r="N7" s="520"/>
      <c r="O7" s="520"/>
      <c r="P7" s="521" t="s">
        <v>156</v>
      </c>
      <c r="Q7" s="458" t="s">
        <v>269</v>
      </c>
      <c r="R7" s="523" t="s">
        <v>31</v>
      </c>
      <c r="S7" s="504"/>
      <c r="T7" s="523" t="s">
        <v>157</v>
      </c>
    </row>
    <row r="8" spans="1:20" ht="15">
      <c r="A8" s="517"/>
      <c r="B8" s="126"/>
      <c r="C8" s="518"/>
      <c r="D8" s="481"/>
      <c r="E8" s="481"/>
      <c r="F8" s="484"/>
      <c r="G8" s="484"/>
      <c r="H8" s="484"/>
      <c r="I8" s="484"/>
      <c r="J8" s="123" t="s">
        <v>33</v>
      </c>
      <c r="K8" s="123"/>
      <c r="L8" s="123" t="s">
        <v>33</v>
      </c>
      <c r="M8" s="123"/>
      <c r="N8" s="123" t="s">
        <v>33</v>
      </c>
      <c r="O8" s="123"/>
      <c r="P8" s="522"/>
      <c r="Q8" s="459"/>
      <c r="R8" s="523"/>
      <c r="S8" s="505"/>
      <c r="T8" s="523"/>
    </row>
    <row r="9" spans="1:20" ht="33.75">
      <c r="A9" s="87">
        <v>1</v>
      </c>
      <c r="B9" s="39">
        <v>2</v>
      </c>
      <c r="C9" s="39">
        <v>2</v>
      </c>
      <c r="D9" s="92">
        <f aca="true" t="shared" si="0" ref="D9:D45">$F$4+B9*$F$5</f>
        <v>0.0006944444444444445</v>
      </c>
      <c r="E9" s="29">
        <v>0.012829861111111111</v>
      </c>
      <c r="F9" s="11" t="s">
        <v>61</v>
      </c>
      <c r="G9" s="93">
        <v>1999</v>
      </c>
      <c r="H9" s="9">
        <v>1</v>
      </c>
      <c r="I9" s="95" t="s">
        <v>177</v>
      </c>
      <c r="J9" s="39">
        <v>1</v>
      </c>
      <c r="K9" s="29">
        <f aca="true" t="shared" si="1" ref="K9:K45">J9*$F$6</f>
        <v>0.00034722222222222224</v>
      </c>
      <c r="L9" s="39">
        <v>1</v>
      </c>
      <c r="M9" s="29">
        <f aca="true" t="shared" si="2" ref="M9:M45">L9*$F$6</f>
        <v>0.00034722222222222224</v>
      </c>
      <c r="N9" s="39">
        <v>0</v>
      </c>
      <c r="O9" s="29">
        <f aca="true" t="shared" si="3" ref="O9:O45">N9*$F$6</f>
        <v>0</v>
      </c>
      <c r="P9" s="26">
        <f aca="true" t="shared" si="4" ref="P9:P45">J9+L9+N9</f>
        <v>2</v>
      </c>
      <c r="Q9" s="29">
        <f aca="true" t="shared" si="5" ref="Q9:Q45">K9+M9+O9</f>
        <v>0.0006944444444444445</v>
      </c>
      <c r="R9" s="29">
        <f aca="true" t="shared" si="6" ref="R9:R45">E9-D9</f>
        <v>0.012135416666666668</v>
      </c>
      <c r="S9" s="29">
        <v>0</v>
      </c>
      <c r="T9" s="29">
        <f>R9+Q9</f>
        <v>0.012829861111111111</v>
      </c>
    </row>
    <row r="10" spans="1:20" ht="22.5">
      <c r="A10" s="87">
        <v>2</v>
      </c>
      <c r="B10" s="87">
        <v>3</v>
      </c>
      <c r="C10" s="87">
        <v>3</v>
      </c>
      <c r="D10" s="92">
        <f t="shared" si="0"/>
        <v>0.0010416666666666667</v>
      </c>
      <c r="E10" s="29">
        <v>0.013225694444444444</v>
      </c>
      <c r="F10" s="11" t="s">
        <v>186</v>
      </c>
      <c r="G10" s="93">
        <v>2000</v>
      </c>
      <c r="H10" s="9">
        <v>1</v>
      </c>
      <c r="I10" s="95" t="s">
        <v>191</v>
      </c>
      <c r="J10" s="87">
        <v>0</v>
      </c>
      <c r="K10" s="29">
        <f t="shared" si="1"/>
        <v>0</v>
      </c>
      <c r="L10" s="87">
        <v>0</v>
      </c>
      <c r="M10" s="29">
        <f t="shared" si="2"/>
        <v>0</v>
      </c>
      <c r="N10" s="87">
        <v>0</v>
      </c>
      <c r="O10" s="29">
        <f t="shared" si="3"/>
        <v>0</v>
      </c>
      <c r="P10" s="26">
        <f t="shared" si="4"/>
        <v>0</v>
      </c>
      <c r="Q10" s="29">
        <f t="shared" si="5"/>
        <v>0</v>
      </c>
      <c r="R10" s="29">
        <f t="shared" si="6"/>
        <v>0.012184027777777778</v>
      </c>
      <c r="S10" s="129">
        <f>R10-$R$9</f>
        <v>4.861111111111038E-05</v>
      </c>
      <c r="T10" s="29">
        <f aca="true" t="shared" si="7" ref="T10:T45">R10+Q10</f>
        <v>0.012184027777777778</v>
      </c>
    </row>
    <row r="11" spans="1:20" ht="33.75">
      <c r="A11" s="87">
        <v>3</v>
      </c>
      <c r="B11" s="26">
        <v>21</v>
      </c>
      <c r="C11" s="26">
        <v>21</v>
      </c>
      <c r="D11" s="92">
        <f t="shared" si="0"/>
        <v>0.007291666666666667</v>
      </c>
      <c r="E11" s="29">
        <v>0.019524305555555555</v>
      </c>
      <c r="F11" s="11" t="s">
        <v>190</v>
      </c>
      <c r="G11" s="93">
        <v>1999</v>
      </c>
      <c r="H11" s="113">
        <v>1</v>
      </c>
      <c r="I11" s="95" t="s">
        <v>195</v>
      </c>
      <c r="J11" s="26">
        <v>0</v>
      </c>
      <c r="K11" s="29">
        <f t="shared" si="1"/>
        <v>0</v>
      </c>
      <c r="L11" s="26">
        <v>0</v>
      </c>
      <c r="M11" s="29">
        <f t="shared" si="2"/>
        <v>0</v>
      </c>
      <c r="N11" s="26">
        <v>0</v>
      </c>
      <c r="O11" s="29">
        <f t="shared" si="3"/>
        <v>0</v>
      </c>
      <c r="P11" s="26">
        <f t="shared" si="4"/>
        <v>0</v>
      </c>
      <c r="Q11" s="29">
        <f t="shared" si="5"/>
        <v>0</v>
      </c>
      <c r="R11" s="29">
        <f t="shared" si="6"/>
        <v>0.012232638888888888</v>
      </c>
      <c r="S11" s="129">
        <f aca="true" t="shared" si="8" ref="S11:S45">R11-$R$9</f>
        <v>9.722222222222077E-05</v>
      </c>
      <c r="T11" s="29">
        <f t="shared" si="7"/>
        <v>0.012232638888888888</v>
      </c>
    </row>
    <row r="12" spans="1:20" ht="22.5">
      <c r="A12" s="87">
        <v>4</v>
      </c>
      <c r="B12" s="26">
        <v>19</v>
      </c>
      <c r="C12" s="26">
        <v>19</v>
      </c>
      <c r="D12" s="92">
        <f t="shared" si="0"/>
        <v>0.006597222222222222</v>
      </c>
      <c r="E12" s="29">
        <v>0.018844907407407407</v>
      </c>
      <c r="F12" s="11" t="s">
        <v>187</v>
      </c>
      <c r="G12" s="93">
        <v>2001</v>
      </c>
      <c r="H12" s="9">
        <v>1</v>
      </c>
      <c r="I12" s="95" t="s">
        <v>192</v>
      </c>
      <c r="J12" s="26">
        <v>1</v>
      </c>
      <c r="K12" s="29">
        <f t="shared" si="1"/>
        <v>0.00034722222222222224</v>
      </c>
      <c r="L12" s="26">
        <v>0</v>
      </c>
      <c r="M12" s="29">
        <f t="shared" si="2"/>
        <v>0</v>
      </c>
      <c r="N12" s="26">
        <v>0</v>
      </c>
      <c r="O12" s="29">
        <f t="shared" si="3"/>
        <v>0</v>
      </c>
      <c r="P12" s="26">
        <f t="shared" si="4"/>
        <v>1</v>
      </c>
      <c r="Q12" s="29">
        <f t="shared" si="5"/>
        <v>0.00034722222222222224</v>
      </c>
      <c r="R12" s="29">
        <f t="shared" si="6"/>
        <v>0.012247685185185184</v>
      </c>
      <c r="S12" s="129">
        <f t="shared" si="8"/>
        <v>0.00011226851851851676</v>
      </c>
      <c r="T12" s="29">
        <f t="shared" si="7"/>
        <v>0.012594907407407407</v>
      </c>
    </row>
    <row r="13" spans="1:20" ht="22.5">
      <c r="A13" s="26">
        <v>5</v>
      </c>
      <c r="B13" s="26">
        <v>4</v>
      </c>
      <c r="C13" s="26">
        <v>4</v>
      </c>
      <c r="D13" s="92">
        <f t="shared" si="0"/>
        <v>0.001388888888888889</v>
      </c>
      <c r="E13" s="29">
        <v>0.014101851851851852</v>
      </c>
      <c r="F13" s="32" t="s">
        <v>199</v>
      </c>
      <c r="G13" s="93">
        <v>2000</v>
      </c>
      <c r="H13" s="9">
        <v>1</v>
      </c>
      <c r="I13" s="95" t="s">
        <v>197</v>
      </c>
      <c r="J13" s="26">
        <v>0</v>
      </c>
      <c r="K13" s="29">
        <f t="shared" si="1"/>
        <v>0</v>
      </c>
      <c r="L13" s="26">
        <v>3</v>
      </c>
      <c r="M13" s="29">
        <f t="shared" si="2"/>
        <v>0.0010416666666666667</v>
      </c>
      <c r="N13" s="26">
        <v>0</v>
      </c>
      <c r="O13" s="29">
        <f t="shared" si="3"/>
        <v>0</v>
      </c>
      <c r="P13" s="26">
        <f t="shared" si="4"/>
        <v>3</v>
      </c>
      <c r="Q13" s="29">
        <f t="shared" si="5"/>
        <v>0.0010416666666666667</v>
      </c>
      <c r="R13" s="29">
        <f t="shared" si="6"/>
        <v>0.012712962962962962</v>
      </c>
      <c r="S13" s="129">
        <f t="shared" si="8"/>
        <v>0.0005775462962962948</v>
      </c>
      <c r="T13" s="29">
        <f t="shared" si="7"/>
        <v>0.013754629629629629</v>
      </c>
    </row>
    <row r="14" spans="1:20" ht="15.75">
      <c r="A14" s="26">
        <v>6</v>
      </c>
      <c r="B14" s="26">
        <v>33</v>
      </c>
      <c r="C14" s="26">
        <v>33</v>
      </c>
      <c r="D14" s="92">
        <f t="shared" si="0"/>
        <v>0.011458333333333334</v>
      </c>
      <c r="E14" s="29">
        <v>0.024371527777777777</v>
      </c>
      <c r="F14" s="32" t="s">
        <v>202</v>
      </c>
      <c r="G14" s="93">
        <v>2000</v>
      </c>
      <c r="H14" s="9">
        <v>2</v>
      </c>
      <c r="I14" s="97" t="s">
        <v>201</v>
      </c>
      <c r="J14" s="26">
        <v>0</v>
      </c>
      <c r="K14" s="29">
        <f t="shared" si="1"/>
        <v>0</v>
      </c>
      <c r="L14" s="26">
        <v>0</v>
      </c>
      <c r="M14" s="29">
        <f t="shared" si="2"/>
        <v>0</v>
      </c>
      <c r="N14" s="26">
        <v>1</v>
      </c>
      <c r="O14" s="29">
        <f t="shared" si="3"/>
        <v>0.00034722222222222224</v>
      </c>
      <c r="P14" s="26">
        <f t="shared" si="4"/>
        <v>1</v>
      </c>
      <c r="Q14" s="29">
        <f t="shared" si="5"/>
        <v>0.00034722222222222224</v>
      </c>
      <c r="R14" s="29">
        <f t="shared" si="6"/>
        <v>0.012913194444444442</v>
      </c>
      <c r="S14" s="129">
        <f t="shared" si="8"/>
        <v>0.0007777777777777748</v>
      </c>
      <c r="T14" s="29">
        <f t="shared" si="7"/>
        <v>0.013260416666666665</v>
      </c>
    </row>
    <row r="15" spans="1:20" ht="22.5">
      <c r="A15" s="26">
        <v>7</v>
      </c>
      <c r="B15" s="26">
        <v>28</v>
      </c>
      <c r="C15" s="26">
        <v>28</v>
      </c>
      <c r="D15" s="92">
        <f t="shared" si="0"/>
        <v>0.009722222222222222</v>
      </c>
      <c r="E15" s="29">
        <v>0.022738425925925926</v>
      </c>
      <c r="F15" s="11" t="s">
        <v>189</v>
      </c>
      <c r="G15" s="93">
        <v>2001</v>
      </c>
      <c r="H15" s="9">
        <v>1</v>
      </c>
      <c r="I15" s="95" t="s">
        <v>194</v>
      </c>
      <c r="J15" s="26">
        <v>1</v>
      </c>
      <c r="K15" s="29">
        <f t="shared" si="1"/>
        <v>0.00034722222222222224</v>
      </c>
      <c r="L15" s="26">
        <v>0</v>
      </c>
      <c r="M15" s="29">
        <f t="shared" si="2"/>
        <v>0</v>
      </c>
      <c r="N15" s="26">
        <v>0</v>
      </c>
      <c r="O15" s="29">
        <f t="shared" si="3"/>
        <v>0</v>
      </c>
      <c r="P15" s="26">
        <f t="shared" si="4"/>
        <v>1</v>
      </c>
      <c r="Q15" s="29">
        <f t="shared" si="5"/>
        <v>0.00034722222222222224</v>
      </c>
      <c r="R15" s="29">
        <f t="shared" si="6"/>
        <v>0.013016203703703703</v>
      </c>
      <c r="S15" s="129">
        <f t="shared" si="8"/>
        <v>0.0008807870370370358</v>
      </c>
      <c r="T15" s="29">
        <f t="shared" si="7"/>
        <v>0.013363425925925926</v>
      </c>
    </row>
    <row r="16" spans="1:20" ht="22.5">
      <c r="A16" s="26">
        <v>8</v>
      </c>
      <c r="B16" s="26">
        <v>36</v>
      </c>
      <c r="C16" s="26" t="s">
        <v>311</v>
      </c>
      <c r="D16" s="92">
        <f t="shared" si="0"/>
        <v>0.0125</v>
      </c>
      <c r="E16" s="29">
        <v>0.025524305555555557</v>
      </c>
      <c r="F16" s="11" t="s">
        <v>188</v>
      </c>
      <c r="G16" s="93">
        <v>2000</v>
      </c>
      <c r="H16" s="9">
        <v>1</v>
      </c>
      <c r="I16" s="95" t="s">
        <v>193</v>
      </c>
      <c r="J16" s="26">
        <v>0</v>
      </c>
      <c r="K16" s="29">
        <f t="shared" si="1"/>
        <v>0</v>
      </c>
      <c r="L16" s="26">
        <v>1</v>
      </c>
      <c r="M16" s="29">
        <f t="shared" si="2"/>
        <v>0.00034722222222222224</v>
      </c>
      <c r="N16" s="26">
        <v>2</v>
      </c>
      <c r="O16" s="29">
        <f t="shared" si="3"/>
        <v>0.0006944444444444445</v>
      </c>
      <c r="P16" s="26">
        <f t="shared" si="4"/>
        <v>3</v>
      </c>
      <c r="Q16" s="29">
        <f t="shared" si="5"/>
        <v>0.0010416666666666667</v>
      </c>
      <c r="R16" s="29">
        <f t="shared" si="6"/>
        <v>0.013024305555555556</v>
      </c>
      <c r="S16" s="129">
        <f t="shared" si="8"/>
        <v>0.0008888888888888887</v>
      </c>
      <c r="T16" s="29">
        <f t="shared" si="7"/>
        <v>0.014065972222222223</v>
      </c>
    </row>
    <row r="17" spans="1:20" ht="22.5">
      <c r="A17" s="26">
        <v>9</v>
      </c>
      <c r="B17" s="26">
        <v>18</v>
      </c>
      <c r="C17" s="26">
        <v>18</v>
      </c>
      <c r="D17" s="92">
        <f t="shared" si="0"/>
        <v>0.00625</v>
      </c>
      <c r="E17" s="29">
        <v>0.019365740740740742</v>
      </c>
      <c r="F17" s="32" t="s">
        <v>214</v>
      </c>
      <c r="G17" s="9">
        <v>2001</v>
      </c>
      <c r="H17" s="9">
        <v>1</v>
      </c>
      <c r="I17" s="115" t="s">
        <v>215</v>
      </c>
      <c r="J17" s="26">
        <v>1</v>
      </c>
      <c r="K17" s="29">
        <f t="shared" si="1"/>
        <v>0.00034722222222222224</v>
      </c>
      <c r="L17" s="26">
        <v>3</v>
      </c>
      <c r="M17" s="29">
        <f t="shared" si="2"/>
        <v>0.0010416666666666667</v>
      </c>
      <c r="N17" s="26">
        <v>3</v>
      </c>
      <c r="O17" s="29">
        <f t="shared" si="3"/>
        <v>0.0010416666666666667</v>
      </c>
      <c r="P17" s="26">
        <f t="shared" si="4"/>
        <v>7</v>
      </c>
      <c r="Q17" s="29">
        <f t="shared" si="5"/>
        <v>0.0024305555555555556</v>
      </c>
      <c r="R17" s="29">
        <f t="shared" si="6"/>
        <v>0.013115740740740742</v>
      </c>
      <c r="S17" s="129">
        <f t="shared" si="8"/>
        <v>0.0009803240740740744</v>
      </c>
      <c r="T17" s="29">
        <f t="shared" si="7"/>
        <v>0.015546296296296298</v>
      </c>
    </row>
    <row r="18" spans="1:20" ht="15.75">
      <c r="A18" s="26">
        <v>10</v>
      </c>
      <c r="B18" s="26">
        <v>10</v>
      </c>
      <c r="C18" s="26">
        <v>10</v>
      </c>
      <c r="D18" s="92">
        <f t="shared" si="0"/>
        <v>0.0034722222222222225</v>
      </c>
      <c r="E18" s="29">
        <v>0.016847222222222225</v>
      </c>
      <c r="F18" s="32" t="s">
        <v>204</v>
      </c>
      <c r="G18" s="93">
        <v>1999</v>
      </c>
      <c r="H18" s="9">
        <v>1</v>
      </c>
      <c r="I18" s="97" t="s">
        <v>201</v>
      </c>
      <c r="J18" s="26">
        <v>0</v>
      </c>
      <c r="K18" s="29">
        <f t="shared" si="1"/>
        <v>0</v>
      </c>
      <c r="L18" s="26">
        <v>0</v>
      </c>
      <c r="M18" s="29">
        <f t="shared" si="2"/>
        <v>0</v>
      </c>
      <c r="N18" s="26">
        <v>2</v>
      </c>
      <c r="O18" s="29">
        <f t="shared" si="3"/>
        <v>0.0006944444444444445</v>
      </c>
      <c r="P18" s="26">
        <f t="shared" si="4"/>
        <v>2</v>
      </c>
      <c r="Q18" s="29">
        <f t="shared" si="5"/>
        <v>0.0006944444444444445</v>
      </c>
      <c r="R18" s="29">
        <f t="shared" si="6"/>
        <v>0.013375000000000003</v>
      </c>
      <c r="S18" s="129">
        <f t="shared" si="8"/>
        <v>0.0012395833333333356</v>
      </c>
      <c r="T18" s="29">
        <f t="shared" si="7"/>
        <v>0.014069444444444447</v>
      </c>
    </row>
    <row r="19" spans="1:20" ht="15.75">
      <c r="A19" s="26">
        <v>11</v>
      </c>
      <c r="B19" s="26">
        <v>8</v>
      </c>
      <c r="C19" s="26">
        <v>8</v>
      </c>
      <c r="D19" s="92">
        <f t="shared" si="0"/>
        <v>0.002777777777777778</v>
      </c>
      <c r="E19" s="29">
        <v>0.016187499999999997</v>
      </c>
      <c r="F19" s="32" t="s">
        <v>205</v>
      </c>
      <c r="G19" s="93">
        <v>1999</v>
      </c>
      <c r="H19" s="9">
        <v>1</v>
      </c>
      <c r="I19" s="97" t="s">
        <v>201</v>
      </c>
      <c r="J19" s="121">
        <v>0</v>
      </c>
      <c r="K19" s="29">
        <f t="shared" si="1"/>
        <v>0</v>
      </c>
      <c r="L19" s="121">
        <v>0</v>
      </c>
      <c r="M19" s="29">
        <f t="shared" si="2"/>
        <v>0</v>
      </c>
      <c r="N19" s="121">
        <v>0</v>
      </c>
      <c r="O19" s="29">
        <f t="shared" si="3"/>
        <v>0</v>
      </c>
      <c r="P19" s="26">
        <f t="shared" si="4"/>
        <v>0</v>
      </c>
      <c r="Q19" s="29">
        <f t="shared" si="5"/>
        <v>0</v>
      </c>
      <c r="R19" s="29">
        <f t="shared" si="6"/>
        <v>0.013409722222222219</v>
      </c>
      <c r="S19" s="129">
        <f t="shared" si="8"/>
        <v>0.001274305555555551</v>
      </c>
      <c r="T19" s="29">
        <f t="shared" si="7"/>
        <v>0.013409722222222219</v>
      </c>
    </row>
    <row r="20" spans="1:20" ht="22.5">
      <c r="A20" s="26">
        <v>12</v>
      </c>
      <c r="B20" s="26">
        <v>1</v>
      </c>
      <c r="C20" s="26">
        <v>1</v>
      </c>
      <c r="D20" s="92">
        <f t="shared" si="0"/>
        <v>0.00034722222222222224</v>
      </c>
      <c r="E20" s="29">
        <v>0.013791666666666667</v>
      </c>
      <c r="F20" s="11" t="s">
        <v>249</v>
      </c>
      <c r="G20" s="93">
        <v>1999</v>
      </c>
      <c r="H20" s="9">
        <v>1</v>
      </c>
      <c r="I20" s="95" t="s">
        <v>250</v>
      </c>
      <c r="J20" s="26">
        <v>1</v>
      </c>
      <c r="K20" s="29">
        <f t="shared" si="1"/>
        <v>0.00034722222222222224</v>
      </c>
      <c r="L20" s="26">
        <v>0</v>
      </c>
      <c r="M20" s="29">
        <f t="shared" si="2"/>
        <v>0</v>
      </c>
      <c r="N20" s="26">
        <v>0</v>
      </c>
      <c r="O20" s="29">
        <f t="shared" si="3"/>
        <v>0</v>
      </c>
      <c r="P20" s="26">
        <f t="shared" si="4"/>
        <v>1</v>
      </c>
      <c r="Q20" s="29">
        <f t="shared" si="5"/>
        <v>0.00034722222222222224</v>
      </c>
      <c r="R20" s="29">
        <f t="shared" si="6"/>
        <v>0.013444444444444445</v>
      </c>
      <c r="S20" s="129">
        <f t="shared" si="8"/>
        <v>0.001309027777777777</v>
      </c>
      <c r="T20" s="29">
        <f t="shared" si="7"/>
        <v>0.013791666666666667</v>
      </c>
    </row>
    <row r="21" spans="1:20" ht="15.75">
      <c r="A21" s="26">
        <v>13</v>
      </c>
      <c r="B21" s="87">
        <v>7</v>
      </c>
      <c r="C21" s="87">
        <v>7</v>
      </c>
      <c r="D21" s="92">
        <f t="shared" si="0"/>
        <v>0.0024305555555555556</v>
      </c>
      <c r="E21" s="29">
        <v>0.015915509259259258</v>
      </c>
      <c r="F21" s="32" t="s">
        <v>221</v>
      </c>
      <c r="G21" s="93">
        <v>2000</v>
      </c>
      <c r="H21" s="9" t="s">
        <v>225</v>
      </c>
      <c r="I21" s="112" t="s">
        <v>226</v>
      </c>
      <c r="J21" s="87">
        <v>1</v>
      </c>
      <c r="K21" s="29">
        <f t="shared" si="1"/>
        <v>0.00034722222222222224</v>
      </c>
      <c r="L21" s="87">
        <v>2</v>
      </c>
      <c r="M21" s="29">
        <f t="shared" si="2"/>
        <v>0.0006944444444444445</v>
      </c>
      <c r="N21" s="87">
        <v>0</v>
      </c>
      <c r="O21" s="29">
        <f t="shared" si="3"/>
        <v>0</v>
      </c>
      <c r="P21" s="26">
        <f t="shared" si="4"/>
        <v>3</v>
      </c>
      <c r="Q21" s="29">
        <f t="shared" si="5"/>
        <v>0.0010416666666666667</v>
      </c>
      <c r="R21" s="29">
        <f t="shared" si="6"/>
        <v>0.013484953703703702</v>
      </c>
      <c r="S21" s="129">
        <f t="shared" si="8"/>
        <v>0.0013495370370370345</v>
      </c>
      <c r="T21" s="29">
        <f t="shared" si="7"/>
        <v>0.014526620370370369</v>
      </c>
    </row>
    <row r="22" spans="1:20" ht="15.75">
      <c r="A22" s="26">
        <v>14</v>
      </c>
      <c r="B22" s="26">
        <v>16</v>
      </c>
      <c r="C22" s="26">
        <v>16</v>
      </c>
      <c r="D22" s="92">
        <f t="shared" si="0"/>
        <v>0.005555555555555556</v>
      </c>
      <c r="E22" s="29">
        <v>0.019042824074074073</v>
      </c>
      <c r="F22" s="32" t="s">
        <v>218</v>
      </c>
      <c r="G22" s="93">
        <v>2000</v>
      </c>
      <c r="H22" s="9" t="s">
        <v>219</v>
      </c>
      <c r="I22" s="112" t="s">
        <v>227</v>
      </c>
      <c r="J22" s="26">
        <v>0</v>
      </c>
      <c r="K22" s="29">
        <f t="shared" si="1"/>
        <v>0</v>
      </c>
      <c r="L22" s="26">
        <v>1</v>
      </c>
      <c r="M22" s="29">
        <f t="shared" si="2"/>
        <v>0.00034722222222222224</v>
      </c>
      <c r="N22" s="26">
        <v>1</v>
      </c>
      <c r="O22" s="29">
        <f t="shared" si="3"/>
        <v>0.00034722222222222224</v>
      </c>
      <c r="P22" s="26">
        <f t="shared" si="4"/>
        <v>2</v>
      </c>
      <c r="Q22" s="29">
        <f t="shared" si="5"/>
        <v>0.0006944444444444445</v>
      </c>
      <c r="R22" s="29">
        <f t="shared" si="6"/>
        <v>0.013487268518518516</v>
      </c>
      <c r="S22" s="129">
        <f t="shared" si="8"/>
        <v>0.0013518518518518489</v>
      </c>
      <c r="T22" s="29">
        <f t="shared" si="7"/>
        <v>0.01418171296296296</v>
      </c>
    </row>
    <row r="23" spans="1:20" ht="22.5">
      <c r="A23" s="26">
        <v>15</v>
      </c>
      <c r="B23" s="26">
        <v>17</v>
      </c>
      <c r="C23" s="26">
        <v>17</v>
      </c>
      <c r="D23" s="92">
        <f t="shared" si="0"/>
        <v>0.005902777777777778</v>
      </c>
      <c r="E23" s="29">
        <v>0.01939583333333333</v>
      </c>
      <c r="F23" s="32" t="s">
        <v>251</v>
      </c>
      <c r="G23" s="93">
        <v>2001</v>
      </c>
      <c r="H23" s="9">
        <v>3</v>
      </c>
      <c r="I23" s="95" t="s">
        <v>250</v>
      </c>
      <c r="J23" s="26">
        <v>5</v>
      </c>
      <c r="K23" s="29">
        <f t="shared" si="1"/>
        <v>0.0017361111111111112</v>
      </c>
      <c r="L23" s="26">
        <v>3</v>
      </c>
      <c r="M23" s="29">
        <f t="shared" si="2"/>
        <v>0.0010416666666666667</v>
      </c>
      <c r="N23" s="26">
        <v>1</v>
      </c>
      <c r="O23" s="29">
        <f t="shared" si="3"/>
        <v>0.00034722222222222224</v>
      </c>
      <c r="P23" s="26">
        <f t="shared" si="4"/>
        <v>9</v>
      </c>
      <c r="Q23" s="29">
        <f t="shared" si="5"/>
        <v>0.003125</v>
      </c>
      <c r="R23" s="29">
        <f t="shared" si="6"/>
        <v>0.013493055555555553</v>
      </c>
      <c r="S23" s="129">
        <f t="shared" si="8"/>
        <v>0.0013576388888888857</v>
      </c>
      <c r="T23" s="29">
        <f t="shared" si="7"/>
        <v>0.016618055555555553</v>
      </c>
    </row>
    <row r="24" spans="1:20" ht="15.75">
      <c r="A24" s="26">
        <v>16</v>
      </c>
      <c r="B24" s="26">
        <v>32</v>
      </c>
      <c r="C24" s="26">
        <v>32</v>
      </c>
      <c r="D24" s="92">
        <f t="shared" si="0"/>
        <v>0.011111111111111112</v>
      </c>
      <c r="E24" s="29">
        <v>0.02468634259259259</v>
      </c>
      <c r="F24" s="32" t="s">
        <v>217</v>
      </c>
      <c r="G24" s="93">
        <v>1999</v>
      </c>
      <c r="H24" s="9">
        <v>2</v>
      </c>
      <c r="I24" s="112" t="s">
        <v>226</v>
      </c>
      <c r="J24" s="26">
        <v>0</v>
      </c>
      <c r="K24" s="29">
        <f t="shared" si="1"/>
        <v>0</v>
      </c>
      <c r="L24" s="26">
        <v>0</v>
      </c>
      <c r="M24" s="29">
        <f t="shared" si="2"/>
        <v>0</v>
      </c>
      <c r="N24" s="26">
        <v>0</v>
      </c>
      <c r="O24" s="29">
        <f t="shared" si="3"/>
        <v>0</v>
      </c>
      <c r="P24" s="26">
        <f t="shared" si="4"/>
        <v>0</v>
      </c>
      <c r="Q24" s="29">
        <f t="shared" si="5"/>
        <v>0</v>
      </c>
      <c r="R24" s="29">
        <f t="shared" si="6"/>
        <v>0.013575231481481478</v>
      </c>
      <c r="S24" s="129">
        <f t="shared" si="8"/>
        <v>0.0014398148148148104</v>
      </c>
      <c r="T24" s="29">
        <f t="shared" si="7"/>
        <v>0.013575231481481478</v>
      </c>
    </row>
    <row r="25" spans="1:20" ht="15.75">
      <c r="A25" s="26">
        <v>17</v>
      </c>
      <c r="B25" s="26">
        <v>25</v>
      </c>
      <c r="C25" s="26">
        <v>25</v>
      </c>
      <c r="D25" s="92">
        <f t="shared" si="0"/>
        <v>0.008680555555555556</v>
      </c>
      <c r="E25" s="29">
        <v>0.022398148148148143</v>
      </c>
      <c r="F25" s="32" t="s">
        <v>220</v>
      </c>
      <c r="G25" s="93">
        <v>1999</v>
      </c>
      <c r="H25" s="9">
        <v>1</v>
      </c>
      <c r="I25" s="112" t="s">
        <v>226</v>
      </c>
      <c r="J25" s="26">
        <v>1</v>
      </c>
      <c r="K25" s="29">
        <f t="shared" si="1"/>
        <v>0.00034722222222222224</v>
      </c>
      <c r="L25" s="26">
        <v>0</v>
      </c>
      <c r="M25" s="29">
        <f t="shared" si="2"/>
        <v>0</v>
      </c>
      <c r="N25" s="26">
        <v>0</v>
      </c>
      <c r="O25" s="29">
        <f t="shared" si="3"/>
        <v>0</v>
      </c>
      <c r="P25" s="26">
        <f t="shared" si="4"/>
        <v>1</v>
      </c>
      <c r="Q25" s="29">
        <f t="shared" si="5"/>
        <v>0.00034722222222222224</v>
      </c>
      <c r="R25" s="29">
        <f t="shared" si="6"/>
        <v>0.013717592592592587</v>
      </c>
      <c r="S25" s="129">
        <f t="shared" si="8"/>
        <v>0.0015821759259259192</v>
      </c>
      <c r="T25" s="29">
        <f t="shared" si="7"/>
        <v>0.01406481481481481</v>
      </c>
    </row>
    <row r="26" spans="1:20" ht="15.75">
      <c r="A26" s="26">
        <v>18</v>
      </c>
      <c r="B26" s="26">
        <v>6</v>
      </c>
      <c r="C26" s="26">
        <v>6</v>
      </c>
      <c r="D26" s="92">
        <f t="shared" si="0"/>
        <v>0.0020833333333333333</v>
      </c>
      <c r="E26" s="29">
        <v>0.01584375</v>
      </c>
      <c r="F26" s="32" t="s">
        <v>279</v>
      </c>
      <c r="G26" s="94">
        <v>2000</v>
      </c>
      <c r="H26" s="9">
        <v>1</v>
      </c>
      <c r="I26" s="112" t="s">
        <v>278</v>
      </c>
      <c r="J26" s="26">
        <v>0</v>
      </c>
      <c r="K26" s="29">
        <f t="shared" si="1"/>
        <v>0</v>
      </c>
      <c r="L26" s="26">
        <v>3</v>
      </c>
      <c r="M26" s="29">
        <f t="shared" si="2"/>
        <v>0.0010416666666666667</v>
      </c>
      <c r="N26" s="26">
        <v>0</v>
      </c>
      <c r="O26" s="29">
        <f t="shared" si="3"/>
        <v>0</v>
      </c>
      <c r="P26" s="26">
        <f t="shared" si="4"/>
        <v>3</v>
      </c>
      <c r="Q26" s="29">
        <f t="shared" si="5"/>
        <v>0.0010416666666666667</v>
      </c>
      <c r="R26" s="29">
        <f t="shared" si="6"/>
        <v>0.013760416666666667</v>
      </c>
      <c r="S26" s="129">
        <f t="shared" si="8"/>
        <v>0.0016249999999999997</v>
      </c>
      <c r="T26" s="29">
        <f t="shared" si="7"/>
        <v>0.014802083333333334</v>
      </c>
    </row>
    <row r="27" spans="1:20" ht="22.5">
      <c r="A27" s="26">
        <v>19</v>
      </c>
      <c r="B27" s="26">
        <v>30</v>
      </c>
      <c r="C27" s="26">
        <v>30</v>
      </c>
      <c r="D27" s="92">
        <f t="shared" si="0"/>
        <v>0.010416666666666668</v>
      </c>
      <c r="E27" s="29">
        <v>0.024358796296296295</v>
      </c>
      <c r="F27" s="11" t="s">
        <v>254</v>
      </c>
      <c r="G27" s="93">
        <v>2001</v>
      </c>
      <c r="H27" s="9">
        <v>3</v>
      </c>
      <c r="I27" s="95" t="s">
        <v>253</v>
      </c>
      <c r="J27" s="26">
        <v>2</v>
      </c>
      <c r="K27" s="29">
        <f t="shared" si="1"/>
        <v>0.0006944444444444445</v>
      </c>
      <c r="L27" s="26">
        <v>0</v>
      </c>
      <c r="M27" s="29">
        <f t="shared" si="2"/>
        <v>0</v>
      </c>
      <c r="N27" s="26">
        <v>0</v>
      </c>
      <c r="O27" s="29">
        <f t="shared" si="3"/>
        <v>0</v>
      </c>
      <c r="P27" s="26">
        <f t="shared" si="4"/>
        <v>2</v>
      </c>
      <c r="Q27" s="29">
        <f t="shared" si="5"/>
        <v>0.0006944444444444445</v>
      </c>
      <c r="R27" s="29">
        <f t="shared" si="6"/>
        <v>0.013942129629629627</v>
      </c>
      <c r="S27" s="129">
        <f t="shared" si="8"/>
        <v>0.0018067129629629596</v>
      </c>
      <c r="T27" s="29">
        <f t="shared" si="7"/>
        <v>0.014636574074074071</v>
      </c>
    </row>
    <row r="28" spans="1:20" ht="15.75">
      <c r="A28" s="26">
        <v>20</v>
      </c>
      <c r="B28" s="26">
        <v>34</v>
      </c>
      <c r="C28" s="26">
        <v>34</v>
      </c>
      <c r="D28" s="92">
        <f t="shared" si="0"/>
        <v>0.011805555555555555</v>
      </c>
      <c r="E28" s="29">
        <v>0.025782407407407407</v>
      </c>
      <c r="F28" s="32" t="s">
        <v>222</v>
      </c>
      <c r="G28" s="93">
        <v>1999</v>
      </c>
      <c r="H28" s="9" t="s">
        <v>219</v>
      </c>
      <c r="I28" s="112" t="s">
        <v>228</v>
      </c>
      <c r="J28" s="26">
        <v>5</v>
      </c>
      <c r="K28" s="29">
        <f t="shared" si="1"/>
        <v>0.0017361111111111112</v>
      </c>
      <c r="L28" s="26">
        <v>5</v>
      </c>
      <c r="M28" s="29">
        <f t="shared" si="2"/>
        <v>0.0017361111111111112</v>
      </c>
      <c r="N28" s="26">
        <v>3</v>
      </c>
      <c r="O28" s="29">
        <f t="shared" si="3"/>
        <v>0.0010416666666666667</v>
      </c>
      <c r="P28" s="26">
        <f t="shared" si="4"/>
        <v>13</v>
      </c>
      <c r="Q28" s="29">
        <f t="shared" si="5"/>
        <v>0.004513888888888889</v>
      </c>
      <c r="R28" s="29">
        <f t="shared" si="6"/>
        <v>0.013976851851851851</v>
      </c>
      <c r="S28" s="129">
        <f t="shared" si="8"/>
        <v>0.0018414351851851838</v>
      </c>
      <c r="T28" s="29">
        <f t="shared" si="7"/>
        <v>0.01849074074074074</v>
      </c>
    </row>
    <row r="29" spans="1:20" ht="22.5">
      <c r="A29" s="26">
        <v>21</v>
      </c>
      <c r="B29" s="26">
        <v>13</v>
      </c>
      <c r="C29" s="26">
        <v>13</v>
      </c>
      <c r="D29" s="92">
        <f t="shared" si="0"/>
        <v>0.004513888888888889</v>
      </c>
      <c r="E29" s="29">
        <v>0.018601851851851852</v>
      </c>
      <c r="F29" s="11" t="s">
        <v>268</v>
      </c>
      <c r="G29" s="93">
        <v>2000</v>
      </c>
      <c r="H29" s="9">
        <v>1</v>
      </c>
      <c r="I29" s="95" t="s">
        <v>266</v>
      </c>
      <c r="J29" s="26">
        <v>0</v>
      </c>
      <c r="K29" s="29">
        <f t="shared" si="1"/>
        <v>0</v>
      </c>
      <c r="L29" s="26">
        <v>1</v>
      </c>
      <c r="M29" s="29">
        <f t="shared" si="2"/>
        <v>0.00034722222222222224</v>
      </c>
      <c r="N29" s="26">
        <v>0</v>
      </c>
      <c r="O29" s="29">
        <f t="shared" si="3"/>
        <v>0</v>
      </c>
      <c r="P29" s="26">
        <f t="shared" si="4"/>
        <v>1</v>
      </c>
      <c r="Q29" s="29">
        <f t="shared" si="5"/>
        <v>0.00034722222222222224</v>
      </c>
      <c r="R29" s="29">
        <f t="shared" si="6"/>
        <v>0.014087962962962962</v>
      </c>
      <c r="S29" s="129">
        <f t="shared" si="8"/>
        <v>0.0019525462962962942</v>
      </c>
      <c r="T29" s="29">
        <f t="shared" si="7"/>
        <v>0.014435185185185185</v>
      </c>
    </row>
    <row r="30" spans="1:20" ht="15.75">
      <c r="A30" s="26">
        <v>22</v>
      </c>
      <c r="B30" s="26">
        <v>20</v>
      </c>
      <c r="C30" s="26">
        <v>20</v>
      </c>
      <c r="D30" s="92">
        <f t="shared" si="0"/>
        <v>0.006944444444444445</v>
      </c>
      <c r="E30" s="29">
        <v>0.02105787037037037</v>
      </c>
      <c r="F30" s="32" t="s">
        <v>200</v>
      </c>
      <c r="G30" s="93">
        <v>1999</v>
      </c>
      <c r="H30" s="9">
        <v>1</v>
      </c>
      <c r="I30" s="112" t="s">
        <v>201</v>
      </c>
      <c r="J30" s="26">
        <v>3</v>
      </c>
      <c r="K30" s="29">
        <f t="shared" si="1"/>
        <v>0.0010416666666666667</v>
      </c>
      <c r="L30" s="26">
        <v>2</v>
      </c>
      <c r="M30" s="29">
        <f t="shared" si="2"/>
        <v>0.0006944444444444445</v>
      </c>
      <c r="N30" s="26">
        <v>0</v>
      </c>
      <c r="O30" s="29">
        <f t="shared" si="3"/>
        <v>0</v>
      </c>
      <c r="P30" s="26">
        <f t="shared" si="4"/>
        <v>5</v>
      </c>
      <c r="Q30" s="29">
        <f t="shared" si="5"/>
        <v>0.001736111111111111</v>
      </c>
      <c r="R30" s="29">
        <f t="shared" si="6"/>
        <v>0.014113425925925925</v>
      </c>
      <c r="S30" s="129">
        <f t="shared" si="8"/>
        <v>0.0019780092592592575</v>
      </c>
      <c r="T30" s="29">
        <f t="shared" si="7"/>
        <v>0.015849537037037037</v>
      </c>
    </row>
    <row r="31" spans="1:20" ht="22.5">
      <c r="A31" s="26">
        <v>23</v>
      </c>
      <c r="B31" s="87">
        <v>5</v>
      </c>
      <c r="C31" s="87">
        <v>5</v>
      </c>
      <c r="D31" s="92">
        <f t="shared" si="0"/>
        <v>0.0017361111111111112</v>
      </c>
      <c r="E31" s="29">
        <v>0.015908564814814816</v>
      </c>
      <c r="F31" s="11" t="s">
        <v>252</v>
      </c>
      <c r="G31" s="93">
        <v>2001</v>
      </c>
      <c r="H31" s="9">
        <v>3</v>
      </c>
      <c r="I31" s="95" t="s">
        <v>253</v>
      </c>
      <c r="J31" s="87">
        <v>0</v>
      </c>
      <c r="K31" s="29">
        <f t="shared" si="1"/>
        <v>0</v>
      </c>
      <c r="L31" s="87">
        <v>1</v>
      </c>
      <c r="M31" s="29">
        <f t="shared" si="2"/>
        <v>0.00034722222222222224</v>
      </c>
      <c r="N31" s="87">
        <v>0</v>
      </c>
      <c r="O31" s="29">
        <f t="shared" si="3"/>
        <v>0</v>
      </c>
      <c r="P31" s="26">
        <f t="shared" si="4"/>
        <v>1</v>
      </c>
      <c r="Q31" s="29">
        <f t="shared" si="5"/>
        <v>0.00034722222222222224</v>
      </c>
      <c r="R31" s="29">
        <f t="shared" si="6"/>
        <v>0.014172453703703704</v>
      </c>
      <c r="S31" s="129">
        <f t="shared" si="8"/>
        <v>0.002037037037037037</v>
      </c>
      <c r="T31" s="29">
        <f t="shared" si="7"/>
        <v>0.014519675925925927</v>
      </c>
    </row>
    <row r="32" spans="1:20" ht="22.5">
      <c r="A32" s="26">
        <v>24</v>
      </c>
      <c r="B32" s="26">
        <v>27</v>
      </c>
      <c r="C32" s="26">
        <v>27</v>
      </c>
      <c r="D32" s="92">
        <f t="shared" si="0"/>
        <v>0.009375</v>
      </c>
      <c r="E32" s="29">
        <v>0.023668981481481485</v>
      </c>
      <c r="F32" s="32" t="s">
        <v>198</v>
      </c>
      <c r="G32" s="93">
        <v>2000</v>
      </c>
      <c r="H32" s="9">
        <v>1</v>
      </c>
      <c r="I32" s="95" t="s">
        <v>197</v>
      </c>
      <c r="J32" s="26">
        <v>1</v>
      </c>
      <c r="K32" s="29">
        <f t="shared" si="1"/>
        <v>0.00034722222222222224</v>
      </c>
      <c r="L32" s="26">
        <v>0</v>
      </c>
      <c r="M32" s="29">
        <f t="shared" si="2"/>
        <v>0</v>
      </c>
      <c r="N32" s="26">
        <v>3</v>
      </c>
      <c r="O32" s="29">
        <f t="shared" si="3"/>
        <v>0.0010416666666666667</v>
      </c>
      <c r="P32" s="26">
        <f t="shared" si="4"/>
        <v>4</v>
      </c>
      <c r="Q32" s="29">
        <f t="shared" si="5"/>
        <v>0.001388888888888889</v>
      </c>
      <c r="R32" s="29">
        <f t="shared" si="6"/>
        <v>0.014293981481481486</v>
      </c>
      <c r="S32" s="129">
        <f t="shared" si="8"/>
        <v>0.002158564814814818</v>
      </c>
      <c r="T32" s="29">
        <f t="shared" si="7"/>
        <v>0.015682870370370375</v>
      </c>
    </row>
    <row r="33" spans="1:20" ht="22.5">
      <c r="A33" s="26">
        <v>25</v>
      </c>
      <c r="B33" s="26">
        <v>9</v>
      </c>
      <c r="C33" s="26">
        <v>9</v>
      </c>
      <c r="D33" s="92">
        <f t="shared" si="0"/>
        <v>0.003125</v>
      </c>
      <c r="E33" s="29">
        <v>0.017475694444444443</v>
      </c>
      <c r="F33" s="32" t="s">
        <v>247</v>
      </c>
      <c r="G33" s="93">
        <v>2001</v>
      </c>
      <c r="H33" s="9">
        <v>2</v>
      </c>
      <c r="I33" s="95" t="s">
        <v>240</v>
      </c>
      <c r="J33" s="26">
        <v>0</v>
      </c>
      <c r="K33" s="29">
        <f t="shared" si="1"/>
        <v>0</v>
      </c>
      <c r="L33" s="26">
        <v>1</v>
      </c>
      <c r="M33" s="29">
        <f t="shared" si="2"/>
        <v>0.00034722222222222224</v>
      </c>
      <c r="N33" s="26">
        <v>1</v>
      </c>
      <c r="O33" s="29">
        <f t="shared" si="3"/>
        <v>0.00034722222222222224</v>
      </c>
      <c r="P33" s="26">
        <f t="shared" si="4"/>
        <v>2</v>
      </c>
      <c r="Q33" s="29">
        <f t="shared" si="5"/>
        <v>0.0006944444444444445</v>
      </c>
      <c r="R33" s="29">
        <f t="shared" si="6"/>
        <v>0.014350694444444444</v>
      </c>
      <c r="S33" s="129">
        <f t="shared" si="8"/>
        <v>0.002215277777777776</v>
      </c>
      <c r="T33" s="29">
        <f t="shared" si="7"/>
        <v>0.015045138888888887</v>
      </c>
    </row>
    <row r="34" spans="1:20" ht="15.75">
      <c r="A34" s="26">
        <v>26</v>
      </c>
      <c r="B34" s="26">
        <v>23</v>
      </c>
      <c r="C34" s="26">
        <v>23</v>
      </c>
      <c r="D34" s="92">
        <f t="shared" si="0"/>
        <v>0.007986111111111112</v>
      </c>
      <c r="E34" s="29">
        <v>0.02243865740740741</v>
      </c>
      <c r="F34" s="32" t="s">
        <v>203</v>
      </c>
      <c r="G34" s="93">
        <v>1999</v>
      </c>
      <c r="H34" s="9">
        <v>1</v>
      </c>
      <c r="I34" s="97" t="s">
        <v>201</v>
      </c>
      <c r="J34" s="26">
        <v>3</v>
      </c>
      <c r="K34" s="29">
        <f t="shared" si="1"/>
        <v>0.0010416666666666667</v>
      </c>
      <c r="L34" s="26">
        <v>0</v>
      </c>
      <c r="M34" s="29">
        <f t="shared" si="2"/>
        <v>0</v>
      </c>
      <c r="N34" s="26">
        <v>0</v>
      </c>
      <c r="O34" s="29">
        <f t="shared" si="3"/>
        <v>0</v>
      </c>
      <c r="P34" s="26">
        <f t="shared" si="4"/>
        <v>3</v>
      </c>
      <c r="Q34" s="29">
        <f t="shared" si="5"/>
        <v>0.0010416666666666667</v>
      </c>
      <c r="R34" s="29">
        <f t="shared" si="6"/>
        <v>0.014452546296296298</v>
      </c>
      <c r="S34" s="129">
        <f t="shared" si="8"/>
        <v>0.002317129629629631</v>
      </c>
      <c r="T34" s="29">
        <f t="shared" si="7"/>
        <v>0.015494212962962965</v>
      </c>
    </row>
    <row r="35" spans="1:20" ht="22.5">
      <c r="A35" s="26">
        <v>27</v>
      </c>
      <c r="B35" s="26">
        <v>22</v>
      </c>
      <c r="C35" s="26">
        <v>22</v>
      </c>
      <c r="D35" s="92">
        <f t="shared" si="0"/>
        <v>0.0076388888888888895</v>
      </c>
      <c r="E35" s="29">
        <v>0.022262731481481477</v>
      </c>
      <c r="F35" s="11" t="s">
        <v>255</v>
      </c>
      <c r="G35" s="93">
        <v>1999</v>
      </c>
      <c r="H35" s="9">
        <v>3</v>
      </c>
      <c r="I35" s="95" t="s">
        <v>253</v>
      </c>
      <c r="J35" s="26">
        <v>0</v>
      </c>
      <c r="K35" s="29">
        <f t="shared" si="1"/>
        <v>0</v>
      </c>
      <c r="L35" s="26">
        <v>2</v>
      </c>
      <c r="M35" s="29">
        <f t="shared" si="2"/>
        <v>0.0006944444444444445</v>
      </c>
      <c r="N35" s="26">
        <v>5</v>
      </c>
      <c r="O35" s="29">
        <f t="shared" si="3"/>
        <v>0.0017361111111111112</v>
      </c>
      <c r="P35" s="26">
        <f t="shared" si="4"/>
        <v>7</v>
      </c>
      <c r="Q35" s="29">
        <f t="shared" si="5"/>
        <v>0.0024305555555555556</v>
      </c>
      <c r="R35" s="29">
        <f t="shared" si="6"/>
        <v>0.014623842592592588</v>
      </c>
      <c r="S35" s="129">
        <f t="shared" si="8"/>
        <v>0.00248842592592592</v>
      </c>
      <c r="T35" s="29">
        <f t="shared" si="7"/>
        <v>0.017054398148148145</v>
      </c>
    </row>
    <row r="36" spans="1:20" ht="15.75">
      <c r="A36" s="26">
        <v>28</v>
      </c>
      <c r="B36" s="26">
        <v>37</v>
      </c>
      <c r="C36" s="26" t="s">
        <v>312</v>
      </c>
      <c r="D36" s="92">
        <f t="shared" si="0"/>
        <v>0.012847222222222223</v>
      </c>
      <c r="E36" s="29">
        <v>0.027512731481481482</v>
      </c>
      <c r="F36" s="32" t="s">
        <v>223</v>
      </c>
      <c r="G36" s="93">
        <v>1999</v>
      </c>
      <c r="H36" s="9">
        <v>2</v>
      </c>
      <c r="I36" s="112" t="s">
        <v>227</v>
      </c>
      <c r="J36" s="26">
        <v>1</v>
      </c>
      <c r="K36" s="29">
        <f t="shared" si="1"/>
        <v>0.00034722222222222224</v>
      </c>
      <c r="L36" s="26">
        <v>1</v>
      </c>
      <c r="M36" s="29">
        <f t="shared" si="2"/>
        <v>0.00034722222222222224</v>
      </c>
      <c r="N36" s="26">
        <v>3</v>
      </c>
      <c r="O36" s="29">
        <f t="shared" si="3"/>
        <v>0.0010416666666666667</v>
      </c>
      <c r="P36" s="26">
        <f t="shared" si="4"/>
        <v>5</v>
      </c>
      <c r="Q36" s="29">
        <f t="shared" si="5"/>
        <v>0.001736111111111111</v>
      </c>
      <c r="R36" s="29">
        <f t="shared" si="6"/>
        <v>0.014665509259259258</v>
      </c>
      <c r="S36" s="129">
        <f t="shared" si="8"/>
        <v>0.0025300925925925907</v>
      </c>
      <c r="T36" s="29">
        <f t="shared" si="7"/>
        <v>0.01640162037037037</v>
      </c>
    </row>
    <row r="37" spans="1:20" ht="15.75">
      <c r="A37" s="26">
        <v>29</v>
      </c>
      <c r="B37" s="26">
        <v>12</v>
      </c>
      <c r="C37" s="26">
        <v>12</v>
      </c>
      <c r="D37" s="92">
        <f t="shared" si="0"/>
        <v>0.004166666666666667</v>
      </c>
      <c r="E37" s="29">
        <v>0.018906250000000003</v>
      </c>
      <c r="F37" s="32" t="s">
        <v>248</v>
      </c>
      <c r="G37" s="93">
        <v>1999</v>
      </c>
      <c r="H37" s="9">
        <v>2</v>
      </c>
      <c r="I37" s="97" t="s">
        <v>240</v>
      </c>
      <c r="J37" s="26">
        <v>0</v>
      </c>
      <c r="K37" s="29">
        <f t="shared" si="1"/>
        <v>0</v>
      </c>
      <c r="L37" s="26">
        <v>0</v>
      </c>
      <c r="M37" s="29">
        <f t="shared" si="2"/>
        <v>0</v>
      </c>
      <c r="N37" s="26">
        <v>0</v>
      </c>
      <c r="O37" s="29">
        <f t="shared" si="3"/>
        <v>0</v>
      </c>
      <c r="P37" s="26">
        <f t="shared" si="4"/>
        <v>0</v>
      </c>
      <c r="Q37" s="29">
        <f t="shared" si="5"/>
        <v>0</v>
      </c>
      <c r="R37" s="29">
        <f t="shared" si="6"/>
        <v>0.014739583333333337</v>
      </c>
      <c r="S37" s="129">
        <f t="shared" si="8"/>
        <v>0.0026041666666666696</v>
      </c>
      <c r="T37" s="29">
        <f t="shared" si="7"/>
        <v>0.014739583333333337</v>
      </c>
    </row>
    <row r="38" spans="1:20" ht="15.75">
      <c r="A38" s="26">
        <v>30</v>
      </c>
      <c r="B38" s="26">
        <v>14</v>
      </c>
      <c r="C38" s="26">
        <v>14</v>
      </c>
      <c r="D38" s="92">
        <f t="shared" si="0"/>
        <v>0.004861111111111111</v>
      </c>
      <c r="E38" s="29">
        <v>0.01965162037037037</v>
      </c>
      <c r="F38" s="32" t="s">
        <v>245</v>
      </c>
      <c r="G38" s="93">
        <v>2001</v>
      </c>
      <c r="H38" s="9">
        <v>2</v>
      </c>
      <c r="I38" s="97" t="s">
        <v>240</v>
      </c>
      <c r="J38" s="26">
        <v>0</v>
      </c>
      <c r="K38" s="29">
        <f t="shared" si="1"/>
        <v>0</v>
      </c>
      <c r="L38" s="26">
        <v>2</v>
      </c>
      <c r="M38" s="29">
        <f t="shared" si="2"/>
        <v>0.0006944444444444445</v>
      </c>
      <c r="N38" s="26">
        <v>1</v>
      </c>
      <c r="O38" s="29">
        <f t="shared" si="3"/>
        <v>0.00034722222222222224</v>
      </c>
      <c r="P38" s="26">
        <f t="shared" si="4"/>
        <v>3</v>
      </c>
      <c r="Q38" s="29">
        <f t="shared" si="5"/>
        <v>0.0010416666666666667</v>
      </c>
      <c r="R38" s="29">
        <f t="shared" si="6"/>
        <v>0.01479050925925926</v>
      </c>
      <c r="S38" s="129">
        <f t="shared" si="8"/>
        <v>0.0026550925925925926</v>
      </c>
      <c r="T38" s="29">
        <f t="shared" si="7"/>
        <v>0.015832175925925927</v>
      </c>
    </row>
    <row r="39" spans="1:20" ht="15.75">
      <c r="A39" s="26">
        <v>31</v>
      </c>
      <c r="B39" s="26">
        <v>24</v>
      </c>
      <c r="C39" s="26">
        <v>24</v>
      </c>
      <c r="D39" s="92">
        <f t="shared" si="0"/>
        <v>0.008333333333333333</v>
      </c>
      <c r="E39" s="29">
        <v>0.0233125</v>
      </c>
      <c r="F39" s="32" t="s">
        <v>244</v>
      </c>
      <c r="G39" s="116">
        <v>2001</v>
      </c>
      <c r="H39" s="9">
        <v>2</v>
      </c>
      <c r="I39" s="112" t="s">
        <v>240</v>
      </c>
      <c r="J39" s="26">
        <v>1</v>
      </c>
      <c r="K39" s="29">
        <f t="shared" si="1"/>
        <v>0.00034722222222222224</v>
      </c>
      <c r="L39" s="26">
        <v>0</v>
      </c>
      <c r="M39" s="29">
        <f t="shared" si="2"/>
        <v>0</v>
      </c>
      <c r="N39" s="26">
        <v>0</v>
      </c>
      <c r="O39" s="29">
        <f t="shared" si="3"/>
        <v>0</v>
      </c>
      <c r="P39" s="26">
        <f t="shared" si="4"/>
        <v>1</v>
      </c>
      <c r="Q39" s="29">
        <f t="shared" si="5"/>
        <v>0.00034722222222222224</v>
      </c>
      <c r="R39" s="29">
        <f t="shared" si="6"/>
        <v>0.014979166666666667</v>
      </c>
      <c r="S39" s="129">
        <f t="shared" si="8"/>
        <v>0.002843749999999999</v>
      </c>
      <c r="T39" s="29">
        <f t="shared" si="7"/>
        <v>0.01532638888888889</v>
      </c>
    </row>
    <row r="40" spans="1:20" ht="15.75">
      <c r="A40" s="26">
        <v>32</v>
      </c>
      <c r="B40" s="26">
        <v>31</v>
      </c>
      <c r="C40" s="26">
        <v>31</v>
      </c>
      <c r="D40" s="92">
        <f t="shared" si="0"/>
        <v>0.010763888888888889</v>
      </c>
      <c r="E40" s="29">
        <v>0.02606712962962963</v>
      </c>
      <c r="F40" s="32" t="s">
        <v>246</v>
      </c>
      <c r="G40" s="93">
        <v>2000</v>
      </c>
      <c r="H40" s="9">
        <v>2</v>
      </c>
      <c r="I40" s="97" t="s">
        <v>240</v>
      </c>
      <c r="J40" s="26">
        <v>0</v>
      </c>
      <c r="K40" s="29">
        <f t="shared" si="1"/>
        <v>0</v>
      </c>
      <c r="L40" s="26">
        <v>1</v>
      </c>
      <c r="M40" s="29">
        <f t="shared" si="2"/>
        <v>0.00034722222222222224</v>
      </c>
      <c r="N40" s="26">
        <v>2</v>
      </c>
      <c r="O40" s="29">
        <f t="shared" si="3"/>
        <v>0.0006944444444444445</v>
      </c>
      <c r="P40" s="26">
        <f t="shared" si="4"/>
        <v>3</v>
      </c>
      <c r="Q40" s="29">
        <f t="shared" si="5"/>
        <v>0.0010416666666666667</v>
      </c>
      <c r="R40" s="29">
        <f t="shared" si="6"/>
        <v>0.015303240740740742</v>
      </c>
      <c r="S40" s="129">
        <f t="shared" si="8"/>
        <v>0.0031678240740740746</v>
      </c>
      <c r="T40" s="29">
        <f t="shared" si="7"/>
        <v>0.01634490740740741</v>
      </c>
    </row>
    <row r="41" spans="1:20" ht="15.75">
      <c r="A41" s="26">
        <v>33</v>
      </c>
      <c r="B41" s="26">
        <v>35</v>
      </c>
      <c r="C41" s="26" t="s">
        <v>310</v>
      </c>
      <c r="D41" s="92">
        <f t="shared" si="0"/>
        <v>0.012152777777777778</v>
      </c>
      <c r="E41" s="29">
        <v>0.028068287037037037</v>
      </c>
      <c r="F41" s="32" t="s">
        <v>224</v>
      </c>
      <c r="G41" s="93">
        <v>2000</v>
      </c>
      <c r="H41" s="9">
        <v>2</v>
      </c>
      <c r="I41" s="112" t="s">
        <v>227</v>
      </c>
      <c r="J41" s="26">
        <v>0</v>
      </c>
      <c r="K41" s="29">
        <f t="shared" si="1"/>
        <v>0</v>
      </c>
      <c r="L41" s="26">
        <v>1</v>
      </c>
      <c r="M41" s="29">
        <f t="shared" si="2"/>
        <v>0.00034722222222222224</v>
      </c>
      <c r="N41" s="26">
        <v>0</v>
      </c>
      <c r="O41" s="29">
        <f t="shared" si="3"/>
        <v>0</v>
      </c>
      <c r="P41" s="26">
        <f t="shared" si="4"/>
        <v>1</v>
      </c>
      <c r="Q41" s="29">
        <f t="shared" si="5"/>
        <v>0.00034722222222222224</v>
      </c>
      <c r="R41" s="29">
        <f t="shared" si="6"/>
        <v>0.01591550925925926</v>
      </c>
      <c r="S41" s="129">
        <f t="shared" si="8"/>
        <v>0.0037800925925925936</v>
      </c>
      <c r="T41" s="29">
        <f t="shared" si="7"/>
        <v>0.016262731481481482</v>
      </c>
    </row>
    <row r="42" spans="1:20" ht="15.75">
      <c r="A42" s="26">
        <v>34</v>
      </c>
      <c r="B42" s="26">
        <v>11</v>
      </c>
      <c r="C42" s="26">
        <v>11</v>
      </c>
      <c r="D42" s="92">
        <f t="shared" si="0"/>
        <v>0.0038194444444444448</v>
      </c>
      <c r="E42" s="29">
        <v>0.0199375</v>
      </c>
      <c r="F42" s="32" t="s">
        <v>277</v>
      </c>
      <c r="G42" s="93">
        <v>2000</v>
      </c>
      <c r="H42" s="9">
        <v>2</v>
      </c>
      <c r="I42" s="112" t="s">
        <v>278</v>
      </c>
      <c r="J42" s="26">
        <v>0</v>
      </c>
      <c r="K42" s="29">
        <f t="shared" si="1"/>
        <v>0</v>
      </c>
      <c r="L42" s="26">
        <v>3</v>
      </c>
      <c r="M42" s="29">
        <f t="shared" si="2"/>
        <v>0.0010416666666666667</v>
      </c>
      <c r="N42" s="26">
        <v>0</v>
      </c>
      <c r="O42" s="29">
        <f t="shared" si="3"/>
        <v>0</v>
      </c>
      <c r="P42" s="26">
        <f t="shared" si="4"/>
        <v>3</v>
      </c>
      <c r="Q42" s="29">
        <f t="shared" si="5"/>
        <v>0.0010416666666666667</v>
      </c>
      <c r="R42" s="29">
        <f t="shared" si="6"/>
        <v>0.016118055555555556</v>
      </c>
      <c r="S42" s="129">
        <f t="shared" si="8"/>
        <v>0.003982638888888888</v>
      </c>
      <c r="T42" s="29">
        <f t="shared" si="7"/>
        <v>0.017159722222222222</v>
      </c>
    </row>
    <row r="43" spans="1:20" ht="15.75">
      <c r="A43" s="26">
        <v>35</v>
      </c>
      <c r="B43" s="26">
        <v>15</v>
      </c>
      <c r="C43" s="26">
        <v>15</v>
      </c>
      <c r="D43" s="92">
        <f t="shared" si="0"/>
        <v>0.005208333333333334</v>
      </c>
      <c r="E43" s="29">
        <v>0.021686342592592594</v>
      </c>
      <c r="F43" s="32" t="s">
        <v>280</v>
      </c>
      <c r="G43" s="9">
        <v>2001</v>
      </c>
      <c r="H43" s="9">
        <v>2</v>
      </c>
      <c r="I43" s="112" t="s">
        <v>278</v>
      </c>
      <c r="J43" s="26">
        <v>0</v>
      </c>
      <c r="K43" s="29">
        <f t="shared" si="1"/>
        <v>0</v>
      </c>
      <c r="L43" s="26">
        <v>0</v>
      </c>
      <c r="M43" s="29">
        <f t="shared" si="2"/>
        <v>0</v>
      </c>
      <c r="N43" s="26">
        <v>0</v>
      </c>
      <c r="O43" s="29">
        <f t="shared" si="3"/>
        <v>0</v>
      </c>
      <c r="P43" s="26">
        <f t="shared" si="4"/>
        <v>0</v>
      </c>
      <c r="Q43" s="29">
        <f t="shared" si="5"/>
        <v>0</v>
      </c>
      <c r="R43" s="29">
        <f t="shared" si="6"/>
        <v>0.01647800925925926</v>
      </c>
      <c r="S43" s="129">
        <f t="shared" si="8"/>
        <v>0.004342592592592594</v>
      </c>
      <c r="T43" s="29">
        <f t="shared" si="7"/>
        <v>0.01647800925925926</v>
      </c>
    </row>
    <row r="44" spans="1:20" ht="15.75">
      <c r="A44" s="26">
        <v>36</v>
      </c>
      <c r="B44" s="26">
        <v>26</v>
      </c>
      <c r="C44" s="26">
        <v>26</v>
      </c>
      <c r="D44" s="92">
        <f t="shared" si="0"/>
        <v>0.009027777777777779</v>
      </c>
      <c r="E44" s="29">
        <v>0.027120370370370375</v>
      </c>
      <c r="F44" s="32" t="s">
        <v>281</v>
      </c>
      <c r="G44" s="9">
        <v>2001</v>
      </c>
      <c r="H44" s="9">
        <v>3</v>
      </c>
      <c r="I44" s="112" t="s">
        <v>278</v>
      </c>
      <c r="J44" s="26">
        <v>0</v>
      </c>
      <c r="K44" s="29">
        <f t="shared" si="1"/>
        <v>0</v>
      </c>
      <c r="L44" s="26">
        <v>0</v>
      </c>
      <c r="M44" s="29">
        <f t="shared" si="2"/>
        <v>0</v>
      </c>
      <c r="N44" s="26">
        <v>5</v>
      </c>
      <c r="O44" s="29">
        <f t="shared" si="3"/>
        <v>0.0017361111111111112</v>
      </c>
      <c r="P44" s="26">
        <f t="shared" si="4"/>
        <v>5</v>
      </c>
      <c r="Q44" s="29">
        <f t="shared" si="5"/>
        <v>0.0017361111111111112</v>
      </c>
      <c r="R44" s="29">
        <f t="shared" si="6"/>
        <v>0.018092592592592598</v>
      </c>
      <c r="S44" s="129">
        <f t="shared" si="8"/>
        <v>0.00595717592592593</v>
      </c>
      <c r="T44" s="29">
        <f t="shared" si="7"/>
        <v>0.01982870370370371</v>
      </c>
    </row>
    <row r="45" spans="1:20" ht="15.75">
      <c r="A45" s="26">
        <v>37</v>
      </c>
      <c r="B45" s="26">
        <v>29</v>
      </c>
      <c r="C45" s="26">
        <v>29</v>
      </c>
      <c r="D45" s="92">
        <f t="shared" si="0"/>
        <v>0.010069444444444445</v>
      </c>
      <c r="E45" s="29">
        <v>0.029060185185185185</v>
      </c>
      <c r="F45" s="32" t="s">
        <v>282</v>
      </c>
      <c r="G45" s="9">
        <v>2001</v>
      </c>
      <c r="H45" s="9">
        <v>3</v>
      </c>
      <c r="I45" s="112" t="s">
        <v>278</v>
      </c>
      <c r="J45" s="26">
        <v>4</v>
      </c>
      <c r="K45" s="29">
        <f t="shared" si="1"/>
        <v>0.001388888888888889</v>
      </c>
      <c r="L45" s="26">
        <v>4</v>
      </c>
      <c r="M45" s="29">
        <f t="shared" si="2"/>
        <v>0.001388888888888889</v>
      </c>
      <c r="N45" s="26">
        <v>1</v>
      </c>
      <c r="O45" s="29">
        <f t="shared" si="3"/>
        <v>0.00034722222222222224</v>
      </c>
      <c r="P45" s="26">
        <f t="shared" si="4"/>
        <v>9</v>
      </c>
      <c r="Q45" s="29">
        <f t="shared" si="5"/>
        <v>0.003125</v>
      </c>
      <c r="R45" s="29">
        <f t="shared" si="6"/>
        <v>0.01899074074074074</v>
      </c>
      <c r="S45" s="129">
        <f t="shared" si="8"/>
        <v>0.006855324074074071</v>
      </c>
      <c r="T45" s="29">
        <f t="shared" si="7"/>
        <v>0.022115740740740738</v>
      </c>
    </row>
  </sheetData>
  <sheetProtection/>
  <mergeCells count="15">
    <mergeCell ref="G7:G8"/>
    <mergeCell ref="F2:N2"/>
    <mergeCell ref="A7:A8"/>
    <mergeCell ref="C7:C8"/>
    <mergeCell ref="D7:D8"/>
    <mergeCell ref="E7:E8"/>
    <mergeCell ref="F7:F8"/>
    <mergeCell ref="T7:T8"/>
    <mergeCell ref="S7:S8"/>
    <mergeCell ref="H7:H8"/>
    <mergeCell ref="I7:I8"/>
    <mergeCell ref="J7:O7"/>
    <mergeCell ref="P7:P8"/>
    <mergeCell ref="Q7:Q8"/>
    <mergeCell ref="R7:R8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7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16" sqref="S16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15"/>
  <sheetViews>
    <sheetView zoomScalePageLayoutView="0" workbookViewId="0" topLeftCell="A18">
      <selection activeCell="Z25" sqref="A25:IV25"/>
    </sheetView>
  </sheetViews>
  <sheetFormatPr defaultColWidth="9.140625" defaultRowHeight="15"/>
  <cols>
    <col min="1" max="1" width="4.57421875" style="0" customWidth="1"/>
    <col min="2" max="2" width="4.140625" style="0" customWidth="1"/>
    <col min="3" max="3" width="4.7109375" style="0" hidden="1" customWidth="1"/>
    <col min="4" max="6" width="9.140625" style="0" hidden="1" customWidth="1"/>
    <col min="7" max="7" width="25.140625" style="0" customWidth="1"/>
    <col min="8" max="8" width="6.00390625" style="0" customWidth="1"/>
    <col min="9" max="9" width="7.28125" style="0" customWidth="1"/>
    <col min="10" max="10" width="26.421875" style="0" customWidth="1"/>
    <col min="11" max="11" width="3.421875" style="0" customWidth="1"/>
    <col min="12" max="12" width="9.140625" style="0" hidden="1" customWidth="1"/>
    <col min="13" max="13" width="3.57421875" style="0" customWidth="1"/>
    <col min="14" max="14" width="9.00390625" style="0" hidden="1" customWidth="1"/>
    <col min="15" max="15" width="3.57421875" style="0" customWidth="1"/>
    <col min="16" max="16" width="9.140625" style="0" hidden="1" customWidth="1"/>
    <col min="17" max="17" width="3.421875" style="0" customWidth="1"/>
    <col min="18" max="18" width="9.140625" style="0" hidden="1" customWidth="1"/>
    <col min="19" max="19" width="3.421875" style="0" customWidth="1"/>
    <col min="20" max="20" width="10.00390625" style="0" hidden="1" customWidth="1"/>
    <col min="21" max="21" width="9.28125" style="0" bestFit="1" customWidth="1"/>
    <col min="22" max="22" width="9.140625" style="0" customWidth="1"/>
    <col min="23" max="23" width="8.7109375" style="0" customWidth="1"/>
    <col min="24" max="24" width="6.8515625" style="0" customWidth="1"/>
    <col min="25" max="25" width="5.8515625" style="0" customWidth="1"/>
  </cols>
  <sheetData>
    <row r="1" spans="1:25" ht="28.5" customHeight="1">
      <c r="A1" s="513"/>
      <c r="B1" s="513"/>
      <c r="C1" s="513"/>
      <c r="D1" s="513"/>
      <c r="E1" s="513"/>
      <c r="F1" s="513"/>
      <c r="G1" s="513"/>
      <c r="H1" s="453"/>
      <c r="I1" s="515"/>
      <c r="J1" s="515"/>
      <c r="K1" s="515"/>
      <c r="L1" s="515"/>
      <c r="M1" s="515"/>
      <c r="N1" s="515"/>
      <c r="O1" s="515"/>
      <c r="P1" s="515"/>
      <c r="Q1" s="515"/>
      <c r="R1" s="515"/>
      <c r="S1" s="515"/>
      <c r="T1" s="515"/>
      <c r="U1" s="515"/>
      <c r="V1" s="515"/>
      <c r="W1" s="515"/>
      <c r="X1" s="515"/>
      <c r="Y1" s="515"/>
    </row>
    <row r="2" spans="1:25" ht="28.5" customHeight="1">
      <c r="A2" s="513"/>
      <c r="B2" s="513"/>
      <c r="C2" s="513"/>
      <c r="D2" s="513"/>
      <c r="E2" s="513"/>
      <c r="F2" s="513"/>
      <c r="G2" s="513"/>
      <c r="H2" s="453"/>
      <c r="I2" s="515"/>
      <c r="J2" s="515"/>
      <c r="K2" s="515"/>
      <c r="L2" s="515"/>
      <c r="M2" s="515"/>
      <c r="N2" s="515"/>
      <c r="O2" s="515"/>
      <c r="P2" s="515"/>
      <c r="Q2" s="515"/>
      <c r="R2" s="515"/>
      <c r="S2" s="515"/>
      <c r="T2" s="515"/>
      <c r="U2" s="515"/>
      <c r="V2" s="515"/>
      <c r="W2" s="515"/>
      <c r="X2" s="515"/>
      <c r="Y2" s="515"/>
    </row>
    <row r="3" spans="1:25" ht="28.5" customHeight="1">
      <c r="A3" s="513"/>
      <c r="B3" s="513"/>
      <c r="C3" s="513"/>
      <c r="D3" s="513"/>
      <c r="E3" s="513"/>
      <c r="F3" s="513"/>
      <c r="G3" s="513"/>
      <c r="H3" s="453"/>
      <c r="I3" s="515"/>
      <c r="J3" s="515"/>
      <c r="K3" s="515"/>
      <c r="L3" s="515"/>
      <c r="M3" s="515"/>
      <c r="N3" s="515"/>
      <c r="O3" s="515"/>
      <c r="P3" s="515"/>
      <c r="Q3" s="515"/>
      <c r="R3" s="515"/>
      <c r="S3" s="515"/>
      <c r="T3" s="515"/>
      <c r="U3" s="515"/>
      <c r="V3" s="515"/>
      <c r="W3" s="515"/>
      <c r="X3" s="515"/>
      <c r="Y3" s="515"/>
    </row>
    <row r="4" spans="1:25" ht="28.5" customHeight="1">
      <c r="A4" s="513"/>
      <c r="B4" s="513"/>
      <c r="C4" s="513"/>
      <c r="D4" s="513"/>
      <c r="E4" s="513"/>
      <c r="F4" s="513"/>
      <c r="G4" s="513"/>
      <c r="H4" s="453"/>
      <c r="I4" s="515"/>
      <c r="J4" s="515"/>
      <c r="K4" s="515"/>
      <c r="L4" s="515"/>
      <c r="M4" s="515"/>
      <c r="N4" s="515"/>
      <c r="O4" s="515"/>
      <c r="P4" s="515"/>
      <c r="Q4" s="515"/>
      <c r="R4" s="515"/>
      <c r="S4" s="515"/>
      <c r="T4" s="515"/>
      <c r="U4" s="515"/>
      <c r="V4" s="515"/>
      <c r="W4" s="515"/>
      <c r="X4" s="515"/>
      <c r="Y4" s="515"/>
    </row>
    <row r="5" spans="1:25" ht="19.5" customHeight="1">
      <c r="A5" s="514" t="s">
        <v>384</v>
      </c>
      <c r="B5" s="514"/>
      <c r="C5" s="514"/>
      <c r="D5" s="514"/>
      <c r="E5" s="514"/>
      <c r="F5" s="514"/>
      <c r="G5" s="514"/>
      <c r="H5" s="514"/>
      <c r="I5" s="515"/>
      <c r="J5" s="515"/>
      <c r="K5" s="515"/>
      <c r="L5" s="515"/>
      <c r="M5" s="515"/>
      <c r="N5" s="515"/>
      <c r="O5" s="515"/>
      <c r="P5" s="515"/>
      <c r="Q5" s="515"/>
      <c r="R5" s="515"/>
      <c r="S5" s="515"/>
      <c r="T5" s="516"/>
      <c r="U5" s="516"/>
      <c r="V5" s="516"/>
      <c r="W5" s="516"/>
      <c r="X5" s="516"/>
      <c r="Y5" s="516"/>
    </row>
    <row r="6" spans="1:25" ht="24" customHeight="1">
      <c r="A6" s="506" t="s">
        <v>519</v>
      </c>
      <c r="B6" s="507"/>
      <c r="C6" s="507"/>
      <c r="D6" s="507"/>
      <c r="E6" s="507"/>
      <c r="F6" s="507"/>
      <c r="G6" s="507"/>
      <c r="H6" s="507"/>
      <c r="I6" s="507"/>
      <c r="J6" s="507"/>
      <c r="K6" s="507"/>
      <c r="L6" s="507"/>
      <c r="M6" s="507"/>
      <c r="N6" s="507"/>
      <c r="O6" s="507"/>
      <c r="P6" s="507"/>
      <c r="Q6" s="507"/>
      <c r="R6" s="507"/>
      <c r="S6" s="507"/>
      <c r="T6" s="507"/>
      <c r="U6" s="507"/>
      <c r="V6" s="507"/>
      <c r="W6" s="507"/>
      <c r="X6" s="507"/>
      <c r="Y6" s="508"/>
    </row>
    <row r="7" spans="1:25" ht="24" customHeight="1">
      <c r="A7" s="509"/>
      <c r="B7" s="453"/>
      <c r="C7" s="453"/>
      <c r="D7" s="453"/>
      <c r="E7" s="453"/>
      <c r="F7" s="453"/>
      <c r="G7" s="453"/>
      <c r="H7" s="453"/>
      <c r="I7" s="453"/>
      <c r="J7" s="453"/>
      <c r="K7" s="453"/>
      <c r="L7" s="453"/>
      <c r="M7" s="453"/>
      <c r="N7" s="453"/>
      <c r="O7" s="453"/>
      <c r="P7" s="453"/>
      <c r="Q7" s="453"/>
      <c r="R7" s="453"/>
      <c r="S7" s="453"/>
      <c r="T7" s="453"/>
      <c r="U7" s="453"/>
      <c r="V7" s="453"/>
      <c r="W7" s="453"/>
      <c r="X7" s="453"/>
      <c r="Y7" s="510"/>
    </row>
    <row r="8" spans="1:25" ht="16.5" customHeight="1">
      <c r="A8" s="511"/>
      <c r="B8" s="454"/>
      <c r="C8" s="454"/>
      <c r="D8" s="454"/>
      <c r="E8" s="454"/>
      <c r="F8" s="454"/>
      <c r="G8" s="454"/>
      <c r="H8" s="454"/>
      <c r="I8" s="454"/>
      <c r="J8" s="454"/>
      <c r="K8" s="454"/>
      <c r="L8" s="454"/>
      <c r="M8" s="454"/>
      <c r="N8" s="454"/>
      <c r="O8" s="454"/>
      <c r="P8" s="454"/>
      <c r="Q8" s="454"/>
      <c r="R8" s="454"/>
      <c r="S8" s="454"/>
      <c r="T8" s="454"/>
      <c r="U8" s="454"/>
      <c r="V8" s="454"/>
      <c r="W8" s="454"/>
      <c r="X8" s="454"/>
      <c r="Y8" s="512"/>
    </row>
    <row r="9" spans="1:25" ht="15">
      <c r="A9" s="468" t="s">
        <v>0</v>
      </c>
      <c r="B9" s="468"/>
      <c r="C9" s="468"/>
      <c r="D9" s="468"/>
      <c r="E9" s="468"/>
      <c r="F9" s="468"/>
      <c r="G9" s="468"/>
      <c r="H9" s="468"/>
      <c r="I9" s="468"/>
      <c r="J9" s="468"/>
      <c r="K9" s="468"/>
      <c r="L9" s="468"/>
      <c r="M9" s="468"/>
      <c r="N9" s="468"/>
      <c r="O9" s="468"/>
      <c r="P9" s="468"/>
      <c r="Q9" s="468"/>
      <c r="R9" s="468"/>
      <c r="S9" s="461" t="s">
        <v>359</v>
      </c>
      <c r="T9" s="461"/>
      <c r="U9" s="461"/>
      <c r="V9" s="461"/>
      <c r="W9" s="461"/>
      <c r="X9" s="461"/>
      <c r="Y9" s="461"/>
    </row>
    <row r="10" spans="1:25" ht="15">
      <c r="A10" s="469"/>
      <c r="B10" s="469"/>
      <c r="C10" s="469"/>
      <c r="D10" s="469"/>
      <c r="E10" s="469"/>
      <c r="F10" s="469"/>
      <c r="G10" s="469"/>
      <c r="H10" s="469"/>
      <c r="I10" s="469"/>
      <c r="J10" s="469"/>
      <c r="K10" s="469"/>
      <c r="L10" s="469"/>
      <c r="M10" s="469"/>
      <c r="N10" s="469"/>
      <c r="O10" s="469"/>
      <c r="P10" s="469"/>
      <c r="Q10" s="469"/>
      <c r="R10" s="469"/>
      <c r="S10" s="461" t="s">
        <v>528</v>
      </c>
      <c r="T10" s="461"/>
      <c r="U10" s="461"/>
      <c r="V10" s="461"/>
      <c r="W10" s="461"/>
      <c r="X10" s="461"/>
      <c r="Y10" s="461"/>
    </row>
    <row r="11" spans="1:25" ht="15">
      <c r="A11" s="469"/>
      <c r="B11" s="469"/>
      <c r="C11" s="469"/>
      <c r="D11" s="469"/>
      <c r="E11" s="469"/>
      <c r="F11" s="469"/>
      <c r="G11" s="469"/>
      <c r="H11" s="469"/>
      <c r="I11" s="469"/>
      <c r="J11" s="469"/>
      <c r="K11" s="469"/>
      <c r="L11" s="469"/>
      <c r="M11" s="469"/>
      <c r="N11" s="469"/>
      <c r="O11" s="469"/>
      <c r="P11" s="469"/>
      <c r="Q11" s="469"/>
      <c r="R11" s="469"/>
      <c r="S11" s="461" t="s">
        <v>572</v>
      </c>
      <c r="T11" s="461"/>
      <c r="U11" s="461"/>
      <c r="V11" s="461"/>
      <c r="W11" s="461"/>
      <c r="X11" s="461"/>
      <c r="Y11" s="461"/>
    </row>
    <row r="12" spans="1:25" ht="15">
      <c r="A12" s="470" t="s">
        <v>574</v>
      </c>
      <c r="B12" s="471"/>
      <c r="C12" s="471"/>
      <c r="D12" s="471"/>
      <c r="E12" s="471"/>
      <c r="F12" s="471"/>
      <c r="G12" s="471"/>
      <c r="H12" s="471"/>
      <c r="I12" s="471"/>
      <c r="J12" s="471"/>
      <c r="K12" s="471"/>
      <c r="L12" s="471"/>
      <c r="M12" s="471"/>
      <c r="N12" s="471"/>
      <c r="O12" s="471"/>
      <c r="P12" s="471"/>
      <c r="Q12" s="471"/>
      <c r="R12" s="471"/>
      <c r="S12" s="471"/>
      <c r="T12" s="471"/>
      <c r="U12" s="471"/>
      <c r="V12" s="471"/>
      <c r="W12" s="471"/>
      <c r="X12" s="471"/>
      <c r="Y12" s="472"/>
    </row>
    <row r="13" spans="1:25" ht="15">
      <c r="A13" s="473"/>
      <c r="B13" s="474"/>
      <c r="C13" s="474"/>
      <c r="D13" s="474"/>
      <c r="E13" s="474"/>
      <c r="F13" s="474"/>
      <c r="G13" s="474"/>
      <c r="H13" s="474"/>
      <c r="I13" s="474"/>
      <c r="J13" s="474"/>
      <c r="K13" s="474"/>
      <c r="L13" s="474"/>
      <c r="M13" s="474"/>
      <c r="N13" s="474"/>
      <c r="O13" s="474"/>
      <c r="P13" s="474"/>
      <c r="Q13" s="474"/>
      <c r="R13" s="474"/>
      <c r="S13" s="474"/>
      <c r="T13" s="474"/>
      <c r="U13" s="474"/>
      <c r="V13" s="474"/>
      <c r="W13" s="474"/>
      <c r="X13" s="474"/>
      <c r="Y13" s="475"/>
    </row>
    <row r="14" spans="1:25" ht="15">
      <c r="A14" s="473"/>
      <c r="B14" s="474"/>
      <c r="C14" s="474"/>
      <c r="D14" s="474"/>
      <c r="E14" s="474"/>
      <c r="F14" s="474"/>
      <c r="G14" s="474"/>
      <c r="H14" s="474"/>
      <c r="I14" s="474"/>
      <c r="J14" s="474"/>
      <c r="K14" s="474"/>
      <c r="L14" s="474"/>
      <c r="M14" s="474"/>
      <c r="N14" s="474"/>
      <c r="O14" s="474"/>
      <c r="P14" s="474"/>
      <c r="Q14" s="474"/>
      <c r="R14" s="474"/>
      <c r="S14" s="474"/>
      <c r="T14" s="474"/>
      <c r="U14" s="474"/>
      <c r="V14" s="474"/>
      <c r="W14" s="474"/>
      <c r="X14" s="474"/>
      <c r="Y14" s="475"/>
    </row>
    <row r="15" spans="1:25" ht="15">
      <c r="A15" s="476"/>
      <c r="B15" s="477"/>
      <c r="C15" s="477"/>
      <c r="D15" s="477"/>
      <c r="E15" s="477"/>
      <c r="F15" s="477"/>
      <c r="G15" s="477"/>
      <c r="H15" s="477"/>
      <c r="I15" s="477"/>
      <c r="J15" s="477"/>
      <c r="K15" s="477"/>
      <c r="L15" s="477"/>
      <c r="M15" s="477"/>
      <c r="N15" s="477"/>
      <c r="O15" s="477"/>
      <c r="P15" s="477"/>
      <c r="Q15" s="477"/>
      <c r="R15" s="477"/>
      <c r="S15" s="477"/>
      <c r="T15" s="477"/>
      <c r="U15" s="477"/>
      <c r="V15" s="477"/>
      <c r="W15" s="477"/>
      <c r="X15" s="477"/>
      <c r="Y15" s="478"/>
    </row>
    <row r="16" spans="1:26" ht="15">
      <c r="A16" s="480" t="s">
        <v>11</v>
      </c>
      <c r="B16" s="480"/>
      <c r="C16" s="480"/>
      <c r="D16" s="480"/>
      <c r="E16" s="480"/>
      <c r="F16" s="480"/>
      <c r="G16" s="480"/>
      <c r="H16" s="480"/>
      <c r="I16" s="480"/>
      <c r="J16" s="480"/>
      <c r="K16" s="480" t="s">
        <v>12</v>
      </c>
      <c r="L16" s="480"/>
      <c r="M16" s="480"/>
      <c r="N16" s="480"/>
      <c r="O16" s="480"/>
      <c r="P16" s="480"/>
      <c r="Q16" s="480"/>
      <c r="R16" s="480"/>
      <c r="S16" s="480"/>
      <c r="T16" s="480"/>
      <c r="U16" s="480"/>
      <c r="V16" s="480"/>
      <c r="W16" s="480"/>
      <c r="X16" s="480"/>
      <c r="Y16" s="480"/>
      <c r="Z16" s="68"/>
    </row>
    <row r="17" spans="1:26" ht="15">
      <c r="A17" s="465" t="s">
        <v>35</v>
      </c>
      <c r="B17" s="465"/>
      <c r="C17" s="465"/>
      <c r="D17" s="465"/>
      <c r="E17" s="465"/>
      <c r="F17" s="465"/>
      <c r="G17" s="465"/>
      <c r="H17" s="465"/>
      <c r="I17" s="465"/>
      <c r="J17" s="465"/>
      <c r="K17" s="466" t="s">
        <v>581</v>
      </c>
      <c r="L17" s="466"/>
      <c r="M17" s="466"/>
      <c r="N17" s="466"/>
      <c r="O17" s="466"/>
      <c r="P17" s="466"/>
      <c r="Q17" s="466"/>
      <c r="R17" s="466"/>
      <c r="S17" s="466"/>
      <c r="T17" s="466"/>
      <c r="U17" s="466"/>
      <c r="V17" s="466"/>
      <c r="W17" s="466"/>
      <c r="X17" s="466"/>
      <c r="Y17" s="466"/>
      <c r="Z17" s="68"/>
    </row>
    <row r="18" spans="1:26" ht="15">
      <c r="A18" s="465" t="s">
        <v>360</v>
      </c>
      <c r="B18" s="465"/>
      <c r="C18" s="465"/>
      <c r="D18" s="465"/>
      <c r="E18" s="465"/>
      <c r="F18" s="465"/>
      <c r="G18" s="465"/>
      <c r="H18" s="465"/>
      <c r="I18" s="465"/>
      <c r="J18" s="465"/>
      <c r="K18" s="467" t="s">
        <v>527</v>
      </c>
      <c r="L18" s="467"/>
      <c r="M18" s="467"/>
      <c r="N18" s="467"/>
      <c r="O18" s="467"/>
      <c r="P18" s="467"/>
      <c r="Q18" s="467"/>
      <c r="R18" s="467"/>
      <c r="S18" s="467"/>
      <c r="T18" s="467"/>
      <c r="U18" s="467"/>
      <c r="V18" s="467"/>
      <c r="W18" s="467"/>
      <c r="X18" s="467"/>
      <c r="Y18" s="467"/>
      <c r="Z18" s="195"/>
    </row>
    <row r="19" spans="1:26" ht="15" customHeight="1">
      <c r="A19" s="503" t="s">
        <v>361</v>
      </c>
      <c r="B19" s="503"/>
      <c r="C19" s="503"/>
      <c r="D19" s="503"/>
      <c r="E19" s="503"/>
      <c r="F19" s="503"/>
      <c r="G19" s="503"/>
      <c r="H19" s="503"/>
      <c r="I19" s="503"/>
      <c r="J19" s="503"/>
      <c r="K19" s="466" t="s">
        <v>362</v>
      </c>
      <c r="L19" s="466"/>
      <c r="M19" s="466"/>
      <c r="N19" s="466"/>
      <c r="O19" s="466"/>
      <c r="P19" s="466"/>
      <c r="Q19" s="466"/>
      <c r="R19" s="466"/>
      <c r="S19" s="466"/>
      <c r="T19" s="466"/>
      <c r="U19" s="466"/>
      <c r="V19" s="466"/>
      <c r="W19" s="466"/>
      <c r="X19" s="466"/>
      <c r="Y19" s="466"/>
      <c r="Z19" s="68"/>
    </row>
    <row r="20" spans="1:26" ht="17.25" customHeight="1">
      <c r="A20" s="465" t="s">
        <v>502</v>
      </c>
      <c r="B20" s="465"/>
      <c r="C20" s="465"/>
      <c r="D20" s="465"/>
      <c r="E20" s="465"/>
      <c r="F20" s="465"/>
      <c r="G20" s="465"/>
      <c r="H20" s="465"/>
      <c r="I20" s="465"/>
      <c r="J20" s="465"/>
      <c r="K20" s="465" t="s">
        <v>363</v>
      </c>
      <c r="L20" s="465"/>
      <c r="M20" s="465"/>
      <c r="N20" s="465"/>
      <c r="O20" s="465"/>
      <c r="P20" s="465"/>
      <c r="Q20" s="465"/>
      <c r="R20" s="465"/>
      <c r="S20" s="465"/>
      <c r="T20" s="465"/>
      <c r="U20" s="465"/>
      <c r="V20" s="465"/>
      <c r="W20" s="465"/>
      <c r="X20" s="465"/>
      <c r="Y20" s="465"/>
      <c r="Z20" s="1"/>
    </row>
    <row r="21" spans="1:26" ht="17.25" customHeight="1">
      <c r="A21" s="465" t="s">
        <v>503</v>
      </c>
      <c r="B21" s="465"/>
      <c r="C21" s="465"/>
      <c r="D21" s="465"/>
      <c r="E21" s="465"/>
      <c r="F21" s="465"/>
      <c r="G21" s="465"/>
      <c r="H21" s="465"/>
      <c r="I21" s="465"/>
      <c r="J21" s="465"/>
      <c r="K21" s="465" t="s">
        <v>364</v>
      </c>
      <c r="L21" s="465"/>
      <c r="M21" s="465"/>
      <c r="N21" s="465"/>
      <c r="O21" s="465"/>
      <c r="P21" s="465"/>
      <c r="Q21" s="465"/>
      <c r="R21" s="465"/>
      <c r="S21" s="465"/>
      <c r="T21" s="465"/>
      <c r="U21" s="465"/>
      <c r="V21" s="465"/>
      <c r="W21" s="465"/>
      <c r="X21" s="465"/>
      <c r="Y21" s="465"/>
      <c r="Z21" s="1"/>
    </row>
    <row r="22" spans="1:25" ht="15" hidden="1">
      <c r="A22" s="175"/>
      <c r="B22" s="175"/>
      <c r="C22" s="175"/>
      <c r="D22" s="175"/>
      <c r="E22" s="175"/>
      <c r="F22" s="217"/>
      <c r="G22" s="189">
        <v>0</v>
      </c>
      <c r="H22" s="175"/>
      <c r="I22" s="175"/>
      <c r="J22" s="175"/>
      <c r="K22" s="175"/>
      <c r="L22" s="175"/>
      <c r="M22" s="175"/>
      <c r="N22" s="217"/>
      <c r="O22" s="217"/>
      <c r="P22" s="175"/>
      <c r="Q22" s="175"/>
      <c r="R22" s="175"/>
      <c r="S22" s="175"/>
      <c r="T22" s="175"/>
      <c r="U22" s="175"/>
      <c r="V22" s="175"/>
      <c r="W22" s="175"/>
      <c r="X22" s="217"/>
      <c r="Y22" s="175"/>
    </row>
    <row r="23" spans="1:25" ht="15" hidden="1">
      <c r="A23" s="42"/>
      <c r="B23" s="42"/>
      <c r="C23" s="42"/>
      <c r="D23" s="42"/>
      <c r="E23" s="42"/>
      <c r="F23" s="213"/>
      <c r="G23" s="30">
        <v>0.00034722222222222224</v>
      </c>
      <c r="H23" s="42"/>
      <c r="I23" s="42"/>
      <c r="J23" s="42"/>
      <c r="K23" s="42"/>
      <c r="L23" s="42"/>
      <c r="M23" s="42"/>
      <c r="N23" s="213"/>
      <c r="O23" s="213"/>
      <c r="P23" s="42"/>
      <c r="Q23" s="42"/>
      <c r="R23" s="42"/>
      <c r="S23" s="42"/>
      <c r="T23" s="42"/>
      <c r="U23" s="42"/>
      <c r="V23" s="42"/>
      <c r="W23" s="42"/>
      <c r="X23" s="213"/>
      <c r="Y23" s="42"/>
    </row>
    <row r="24" spans="1:25" ht="15" hidden="1">
      <c r="A24" s="42"/>
      <c r="B24" s="42"/>
      <c r="C24" s="42"/>
      <c r="D24" s="42"/>
      <c r="E24" s="42"/>
      <c r="F24" s="213"/>
      <c r="G24" s="30">
        <v>0.00034722222222222224</v>
      </c>
      <c r="H24" s="42"/>
      <c r="I24" s="42"/>
      <c r="J24" s="42"/>
      <c r="K24" s="42"/>
      <c r="L24" s="42"/>
      <c r="M24" s="42"/>
      <c r="N24" s="213"/>
      <c r="O24" s="213"/>
      <c r="P24" s="42"/>
      <c r="Q24" s="42"/>
      <c r="R24" s="42"/>
      <c r="S24" s="42"/>
      <c r="T24" s="42"/>
      <c r="U24" s="42"/>
      <c r="V24" s="42"/>
      <c r="W24" s="42"/>
      <c r="X24" s="213"/>
      <c r="Y24" s="42"/>
    </row>
    <row r="25" spans="1:25" ht="15" customHeight="1">
      <c r="A25" s="517" t="s">
        <v>20</v>
      </c>
      <c r="B25" s="518" t="s">
        <v>21</v>
      </c>
      <c r="C25" s="518"/>
      <c r="D25" s="481" t="s">
        <v>22</v>
      </c>
      <c r="E25" s="481" t="s">
        <v>23</v>
      </c>
      <c r="F25" s="482" t="s">
        <v>365</v>
      </c>
      <c r="G25" s="484" t="s">
        <v>25</v>
      </c>
      <c r="H25" s="484" t="s">
        <v>26</v>
      </c>
      <c r="I25" s="484" t="s">
        <v>27</v>
      </c>
      <c r="J25" s="484" t="s">
        <v>28</v>
      </c>
      <c r="K25" s="519" t="s">
        <v>29</v>
      </c>
      <c r="L25" s="520"/>
      <c r="M25" s="520"/>
      <c r="N25" s="520"/>
      <c r="O25" s="520"/>
      <c r="P25" s="520"/>
      <c r="Q25" s="520"/>
      <c r="R25" s="520"/>
      <c r="S25" s="521" t="s">
        <v>156</v>
      </c>
      <c r="T25" s="458" t="s">
        <v>269</v>
      </c>
      <c r="U25" s="523" t="s">
        <v>31</v>
      </c>
      <c r="V25" s="523" t="s">
        <v>157</v>
      </c>
      <c r="W25" s="523" t="s">
        <v>32</v>
      </c>
      <c r="X25" s="504" t="s">
        <v>586</v>
      </c>
      <c r="Y25" s="524" t="s">
        <v>115</v>
      </c>
    </row>
    <row r="26" spans="1:25" ht="25.5" customHeight="1">
      <c r="A26" s="517"/>
      <c r="B26" s="518"/>
      <c r="C26" s="518"/>
      <c r="D26" s="481"/>
      <c r="E26" s="481"/>
      <c r="F26" s="483"/>
      <c r="G26" s="484"/>
      <c r="H26" s="484"/>
      <c r="I26" s="484"/>
      <c r="J26" s="484"/>
      <c r="K26" s="43" t="s">
        <v>33</v>
      </c>
      <c r="L26" s="43"/>
      <c r="M26" s="214" t="s">
        <v>34</v>
      </c>
      <c r="N26" s="214"/>
      <c r="O26" s="214" t="s">
        <v>33</v>
      </c>
      <c r="P26" s="43"/>
      <c r="Q26" s="214" t="s">
        <v>34</v>
      </c>
      <c r="R26" s="43"/>
      <c r="S26" s="522"/>
      <c r="T26" s="459"/>
      <c r="U26" s="523"/>
      <c r="V26" s="523"/>
      <c r="W26" s="523"/>
      <c r="X26" s="505"/>
      <c r="Y26" s="524"/>
    </row>
    <row r="27" spans="1:26" ht="42.75" customHeight="1">
      <c r="A27" s="87">
        <v>1</v>
      </c>
      <c r="B27" s="26">
        <v>8</v>
      </c>
      <c r="C27" s="26">
        <v>8</v>
      </c>
      <c r="D27" s="92">
        <f aca="true" t="shared" si="0" ref="D27:D58">$G$22+C27*$G$23</f>
        <v>0.002777777777777778</v>
      </c>
      <c r="E27" s="29">
        <v>0.01541550925925926</v>
      </c>
      <c r="F27" s="29"/>
      <c r="G27" s="344" t="s">
        <v>187</v>
      </c>
      <c r="H27" s="93">
        <v>2001</v>
      </c>
      <c r="I27" s="9">
        <v>1</v>
      </c>
      <c r="J27" s="95" t="s">
        <v>424</v>
      </c>
      <c r="K27" s="26">
        <v>1</v>
      </c>
      <c r="L27" s="29">
        <f aca="true" t="shared" si="1" ref="L27:L58">K27*$G$24</f>
        <v>0.00034722222222222224</v>
      </c>
      <c r="M27" s="26">
        <v>0</v>
      </c>
      <c r="N27" s="29">
        <f aca="true" t="shared" si="2" ref="N27:N58">M27*$G$24</f>
        <v>0</v>
      </c>
      <c r="O27" s="26">
        <v>1</v>
      </c>
      <c r="P27" s="29">
        <f aca="true" t="shared" si="3" ref="P27:P58">O27*$G$24</f>
        <v>0.00034722222222222224</v>
      </c>
      <c r="Q27" s="26">
        <v>1</v>
      </c>
      <c r="R27" s="29">
        <f aca="true" t="shared" si="4" ref="R27:R58">Q27*$G$24</f>
        <v>0.00034722222222222224</v>
      </c>
      <c r="S27" s="202">
        <f aca="true" t="shared" si="5" ref="S27:S58">K27+M27+O27+Q27</f>
        <v>3</v>
      </c>
      <c r="T27" s="29">
        <f aca="true" t="shared" si="6" ref="T27:T58">L27+N27+P27+R27</f>
        <v>0.0010416666666666667</v>
      </c>
      <c r="U27" s="29">
        <f aca="true" t="shared" si="7" ref="U27:U58">E27-D27-F27</f>
        <v>0.012637731481481482</v>
      </c>
      <c r="V27" s="29">
        <f aca="true" t="shared" si="8" ref="V27:V58">U27+T27</f>
        <v>0.013679398148148149</v>
      </c>
      <c r="W27" s="29"/>
      <c r="X27" s="88">
        <v>1</v>
      </c>
      <c r="Y27" s="348">
        <v>150</v>
      </c>
      <c r="Z27" s="120"/>
    </row>
    <row r="28" spans="1:26" ht="42.75" customHeight="1">
      <c r="A28" s="87">
        <v>2</v>
      </c>
      <c r="B28" s="26">
        <v>19</v>
      </c>
      <c r="C28" s="26">
        <v>19</v>
      </c>
      <c r="D28" s="92">
        <f t="shared" si="0"/>
        <v>0.006597222222222222</v>
      </c>
      <c r="E28" s="29">
        <v>0.02006597222222222</v>
      </c>
      <c r="F28" s="29"/>
      <c r="G28" s="11" t="s">
        <v>188</v>
      </c>
      <c r="H28" s="93">
        <v>2000</v>
      </c>
      <c r="I28" s="9">
        <v>1</v>
      </c>
      <c r="J28" s="95" t="s">
        <v>424</v>
      </c>
      <c r="K28" s="26">
        <v>2</v>
      </c>
      <c r="L28" s="29">
        <f t="shared" si="1"/>
        <v>0.0006944444444444445</v>
      </c>
      <c r="M28" s="26">
        <v>0</v>
      </c>
      <c r="N28" s="29">
        <f t="shared" si="2"/>
        <v>0</v>
      </c>
      <c r="O28" s="26">
        <v>0</v>
      </c>
      <c r="P28" s="29">
        <f t="shared" si="3"/>
        <v>0</v>
      </c>
      <c r="Q28" s="26">
        <v>1</v>
      </c>
      <c r="R28" s="29">
        <f t="shared" si="4"/>
        <v>0.00034722222222222224</v>
      </c>
      <c r="S28" s="202">
        <f t="shared" si="5"/>
        <v>3</v>
      </c>
      <c r="T28" s="29">
        <f t="shared" si="6"/>
        <v>0.0010416666666666667</v>
      </c>
      <c r="U28" s="29">
        <f t="shared" si="7"/>
        <v>0.013468749999999998</v>
      </c>
      <c r="V28" s="29">
        <f t="shared" si="8"/>
        <v>0.014510416666666665</v>
      </c>
      <c r="W28" s="361">
        <f aca="true" t="shared" si="9" ref="W28:W58">V28-$V$27</f>
        <v>0.0008310185185185157</v>
      </c>
      <c r="X28" s="88">
        <v>1</v>
      </c>
      <c r="Y28" s="348">
        <v>146</v>
      </c>
      <c r="Z28" s="120"/>
    </row>
    <row r="29" spans="1:26" ht="42.75" customHeight="1">
      <c r="A29" s="87">
        <v>3</v>
      </c>
      <c r="B29" s="26">
        <v>24</v>
      </c>
      <c r="C29" s="26">
        <v>24</v>
      </c>
      <c r="D29" s="92">
        <f t="shared" si="0"/>
        <v>0.008333333333333333</v>
      </c>
      <c r="E29" s="29">
        <v>0.02262037037037037</v>
      </c>
      <c r="F29" s="29"/>
      <c r="G29" s="11" t="s">
        <v>202</v>
      </c>
      <c r="H29" s="93">
        <v>2000</v>
      </c>
      <c r="I29" s="9">
        <v>1</v>
      </c>
      <c r="J29" s="95" t="s">
        <v>388</v>
      </c>
      <c r="K29" s="26">
        <v>0</v>
      </c>
      <c r="L29" s="29">
        <f t="shared" si="1"/>
        <v>0</v>
      </c>
      <c r="M29" s="26">
        <v>0</v>
      </c>
      <c r="N29" s="29">
        <f t="shared" si="2"/>
        <v>0</v>
      </c>
      <c r="O29" s="26">
        <v>1</v>
      </c>
      <c r="P29" s="29">
        <f t="shared" si="3"/>
        <v>0.00034722222222222224</v>
      </c>
      <c r="Q29" s="26">
        <v>0</v>
      </c>
      <c r="R29" s="29">
        <f t="shared" si="4"/>
        <v>0</v>
      </c>
      <c r="S29" s="202">
        <f t="shared" si="5"/>
        <v>1</v>
      </c>
      <c r="T29" s="29">
        <f t="shared" si="6"/>
        <v>0.00034722222222222224</v>
      </c>
      <c r="U29" s="29">
        <f t="shared" si="7"/>
        <v>0.014287037037037037</v>
      </c>
      <c r="V29" s="29">
        <f t="shared" si="8"/>
        <v>0.01463425925925926</v>
      </c>
      <c r="W29" s="361">
        <f t="shared" si="9"/>
        <v>0.0009548611111111112</v>
      </c>
      <c r="X29" s="88">
        <v>1</v>
      </c>
      <c r="Y29" s="348">
        <v>143</v>
      </c>
      <c r="Z29" s="120"/>
    </row>
    <row r="30" spans="1:26" ht="42.75" customHeight="1">
      <c r="A30" s="87">
        <v>4</v>
      </c>
      <c r="B30" s="26">
        <v>9</v>
      </c>
      <c r="C30" s="26">
        <v>9</v>
      </c>
      <c r="D30" s="92">
        <f t="shared" si="0"/>
        <v>0.003125</v>
      </c>
      <c r="E30" s="29">
        <v>0.01647685185185185</v>
      </c>
      <c r="F30" s="29"/>
      <c r="G30" s="11" t="s">
        <v>186</v>
      </c>
      <c r="H30" s="93">
        <v>2000</v>
      </c>
      <c r="I30" s="9">
        <v>1</v>
      </c>
      <c r="J30" s="95" t="s">
        <v>424</v>
      </c>
      <c r="K30" s="26">
        <v>0</v>
      </c>
      <c r="L30" s="29">
        <f t="shared" si="1"/>
        <v>0</v>
      </c>
      <c r="M30" s="26">
        <v>1</v>
      </c>
      <c r="N30" s="29">
        <f t="shared" si="2"/>
        <v>0.00034722222222222224</v>
      </c>
      <c r="O30" s="26">
        <v>0</v>
      </c>
      <c r="P30" s="29">
        <f t="shared" si="3"/>
        <v>0</v>
      </c>
      <c r="Q30" s="26">
        <v>3</v>
      </c>
      <c r="R30" s="29">
        <f t="shared" si="4"/>
        <v>0.0010416666666666667</v>
      </c>
      <c r="S30" s="202">
        <f t="shared" si="5"/>
        <v>4</v>
      </c>
      <c r="T30" s="29">
        <f t="shared" si="6"/>
        <v>0.001388888888888889</v>
      </c>
      <c r="U30" s="29">
        <f t="shared" si="7"/>
        <v>0.01335185185185185</v>
      </c>
      <c r="V30" s="29">
        <f t="shared" si="8"/>
        <v>0.01474074074074074</v>
      </c>
      <c r="W30" s="361">
        <f t="shared" si="9"/>
        <v>0.0010613425925925912</v>
      </c>
      <c r="X30" s="88">
        <v>1</v>
      </c>
      <c r="Y30" s="348">
        <v>140</v>
      </c>
      <c r="Z30" s="120"/>
    </row>
    <row r="31" spans="1:26" ht="42.75" customHeight="1">
      <c r="A31" s="26">
        <v>5</v>
      </c>
      <c r="B31" s="26">
        <v>25</v>
      </c>
      <c r="C31" s="26">
        <v>25</v>
      </c>
      <c r="D31" s="92">
        <f t="shared" si="0"/>
        <v>0.008680555555555556</v>
      </c>
      <c r="E31" s="29">
        <v>0.02329976851851852</v>
      </c>
      <c r="F31" s="29"/>
      <c r="G31" s="11" t="s">
        <v>251</v>
      </c>
      <c r="H31" s="93">
        <v>2001</v>
      </c>
      <c r="I31" s="9">
        <v>3</v>
      </c>
      <c r="J31" s="95" t="s">
        <v>376</v>
      </c>
      <c r="K31" s="26">
        <v>0</v>
      </c>
      <c r="L31" s="29">
        <f t="shared" si="1"/>
        <v>0</v>
      </c>
      <c r="M31" s="26">
        <v>1</v>
      </c>
      <c r="N31" s="29">
        <f t="shared" si="2"/>
        <v>0.00034722222222222224</v>
      </c>
      <c r="O31" s="26">
        <v>0</v>
      </c>
      <c r="P31" s="29">
        <f t="shared" si="3"/>
        <v>0</v>
      </c>
      <c r="Q31" s="26">
        <v>1</v>
      </c>
      <c r="R31" s="29">
        <f t="shared" si="4"/>
        <v>0.00034722222222222224</v>
      </c>
      <c r="S31" s="202">
        <f t="shared" si="5"/>
        <v>2</v>
      </c>
      <c r="T31" s="29">
        <f t="shared" si="6"/>
        <v>0.0006944444444444445</v>
      </c>
      <c r="U31" s="29">
        <f t="shared" si="7"/>
        <v>0.014619212962962962</v>
      </c>
      <c r="V31" s="29">
        <f t="shared" si="8"/>
        <v>0.015313657407407406</v>
      </c>
      <c r="W31" s="361">
        <f t="shared" si="9"/>
        <v>0.0016342592592592572</v>
      </c>
      <c r="X31" s="88">
        <v>1</v>
      </c>
      <c r="Y31" s="207">
        <v>137</v>
      </c>
      <c r="Z31" s="120"/>
    </row>
    <row r="32" spans="1:26" ht="42.75" customHeight="1">
      <c r="A32" s="26">
        <v>6</v>
      </c>
      <c r="B32" s="87">
        <v>1</v>
      </c>
      <c r="C32" s="87">
        <v>1</v>
      </c>
      <c r="D32" s="92">
        <f t="shared" si="0"/>
        <v>0.00034722222222222224</v>
      </c>
      <c r="E32" s="29">
        <v>0.014767361111111111</v>
      </c>
      <c r="F32" s="29"/>
      <c r="G32" s="343" t="s">
        <v>472</v>
      </c>
      <c r="H32" s="26">
        <v>2000</v>
      </c>
      <c r="I32" s="26">
        <v>2</v>
      </c>
      <c r="J32" s="115" t="s">
        <v>466</v>
      </c>
      <c r="K32" s="87">
        <v>0</v>
      </c>
      <c r="L32" s="29">
        <f t="shared" si="1"/>
        <v>0</v>
      </c>
      <c r="M32" s="87">
        <v>1</v>
      </c>
      <c r="N32" s="29">
        <f t="shared" si="2"/>
        <v>0.00034722222222222224</v>
      </c>
      <c r="O32" s="87">
        <v>2</v>
      </c>
      <c r="P32" s="29">
        <f t="shared" si="3"/>
        <v>0.0006944444444444445</v>
      </c>
      <c r="Q32" s="87">
        <v>0</v>
      </c>
      <c r="R32" s="29">
        <f t="shared" si="4"/>
        <v>0</v>
      </c>
      <c r="S32" s="202">
        <f t="shared" si="5"/>
        <v>3</v>
      </c>
      <c r="T32" s="29">
        <f t="shared" si="6"/>
        <v>0.0010416666666666667</v>
      </c>
      <c r="U32" s="29">
        <f t="shared" si="7"/>
        <v>0.014420138888888889</v>
      </c>
      <c r="V32" s="29">
        <f t="shared" si="8"/>
        <v>0.015461805555555555</v>
      </c>
      <c r="W32" s="361">
        <f t="shared" si="9"/>
        <v>0.0017824074074074062</v>
      </c>
      <c r="X32" s="88">
        <v>1</v>
      </c>
      <c r="Y32" s="207">
        <v>134</v>
      </c>
      <c r="Z32" s="120"/>
    </row>
    <row r="33" spans="1:26" ht="42.75" customHeight="1">
      <c r="A33" s="26">
        <v>7</v>
      </c>
      <c r="B33" s="26">
        <v>30</v>
      </c>
      <c r="C33" s="26">
        <v>30</v>
      </c>
      <c r="D33" s="92">
        <f t="shared" si="0"/>
        <v>0.010416666666666668</v>
      </c>
      <c r="E33" s="29">
        <v>0.024545138888888887</v>
      </c>
      <c r="F33" s="29"/>
      <c r="G33" s="11" t="s">
        <v>393</v>
      </c>
      <c r="H33" s="93">
        <v>2001</v>
      </c>
      <c r="I33" s="9">
        <v>2</v>
      </c>
      <c r="J33" s="95" t="s">
        <v>388</v>
      </c>
      <c r="K33" s="26">
        <v>0</v>
      </c>
      <c r="L33" s="29">
        <f t="shared" si="1"/>
        <v>0</v>
      </c>
      <c r="M33" s="26">
        <v>2</v>
      </c>
      <c r="N33" s="29">
        <f t="shared" si="2"/>
        <v>0.0006944444444444445</v>
      </c>
      <c r="O33" s="26">
        <v>1</v>
      </c>
      <c r="P33" s="29">
        <f t="shared" si="3"/>
        <v>0.00034722222222222224</v>
      </c>
      <c r="Q33" s="26">
        <v>2</v>
      </c>
      <c r="R33" s="29">
        <f t="shared" si="4"/>
        <v>0.0006944444444444445</v>
      </c>
      <c r="S33" s="202">
        <f t="shared" si="5"/>
        <v>5</v>
      </c>
      <c r="T33" s="29">
        <f t="shared" si="6"/>
        <v>0.001736111111111111</v>
      </c>
      <c r="U33" s="29">
        <f t="shared" si="7"/>
        <v>0.01412847222222222</v>
      </c>
      <c r="V33" s="29">
        <f t="shared" si="8"/>
        <v>0.01586458333333333</v>
      </c>
      <c r="W33" s="361">
        <f t="shared" si="9"/>
        <v>0.0021851851851851824</v>
      </c>
      <c r="X33" s="88">
        <v>1</v>
      </c>
      <c r="Y33" s="207">
        <v>132</v>
      </c>
      <c r="Z33" s="120"/>
    </row>
    <row r="34" spans="1:26" ht="42.75" customHeight="1">
      <c r="A34" s="26">
        <v>8</v>
      </c>
      <c r="B34" s="26">
        <v>5</v>
      </c>
      <c r="C34" s="26">
        <v>5</v>
      </c>
      <c r="D34" s="92">
        <f t="shared" si="0"/>
        <v>0.0017361111111111112</v>
      </c>
      <c r="E34" s="29">
        <v>0.016327546296296295</v>
      </c>
      <c r="F34" s="29"/>
      <c r="G34" s="11" t="s">
        <v>381</v>
      </c>
      <c r="H34" s="93">
        <v>2000</v>
      </c>
      <c r="I34" s="9">
        <v>2</v>
      </c>
      <c r="J34" s="95" t="s">
        <v>533</v>
      </c>
      <c r="K34" s="26">
        <v>1</v>
      </c>
      <c r="L34" s="29">
        <f t="shared" si="1"/>
        <v>0.00034722222222222224</v>
      </c>
      <c r="M34" s="26">
        <v>0</v>
      </c>
      <c r="N34" s="29">
        <f t="shared" si="2"/>
        <v>0</v>
      </c>
      <c r="O34" s="26">
        <v>2</v>
      </c>
      <c r="P34" s="29">
        <f t="shared" si="3"/>
        <v>0.0006944444444444445</v>
      </c>
      <c r="Q34" s="26">
        <v>1</v>
      </c>
      <c r="R34" s="29">
        <f t="shared" si="4"/>
        <v>0.00034722222222222224</v>
      </c>
      <c r="S34" s="202">
        <f t="shared" si="5"/>
        <v>4</v>
      </c>
      <c r="T34" s="29">
        <f t="shared" si="6"/>
        <v>0.001388888888888889</v>
      </c>
      <c r="U34" s="29">
        <f t="shared" si="7"/>
        <v>0.014591435185185183</v>
      </c>
      <c r="V34" s="29">
        <f t="shared" si="8"/>
        <v>0.01598032407407407</v>
      </c>
      <c r="W34" s="361">
        <f t="shared" si="9"/>
        <v>0.0023009259259259215</v>
      </c>
      <c r="X34" s="88">
        <v>1</v>
      </c>
      <c r="Y34" s="353">
        <v>130</v>
      </c>
      <c r="Z34" s="120"/>
    </row>
    <row r="35" spans="1:26" s="14" customFormat="1" ht="42.75" customHeight="1">
      <c r="A35" s="26">
        <v>9</v>
      </c>
      <c r="B35" s="26">
        <v>3</v>
      </c>
      <c r="C35" s="26">
        <v>3</v>
      </c>
      <c r="D35" s="92">
        <f t="shared" si="0"/>
        <v>0.0010416666666666667</v>
      </c>
      <c r="E35" s="29">
        <v>0.01486111111111111</v>
      </c>
      <c r="F35" s="29"/>
      <c r="G35" s="11" t="s">
        <v>252</v>
      </c>
      <c r="H35" s="93">
        <v>2001</v>
      </c>
      <c r="I35" s="9">
        <v>3</v>
      </c>
      <c r="J35" s="95" t="s">
        <v>253</v>
      </c>
      <c r="K35" s="26">
        <v>5</v>
      </c>
      <c r="L35" s="29">
        <f t="shared" si="1"/>
        <v>0.0017361111111111112</v>
      </c>
      <c r="M35" s="26">
        <v>2</v>
      </c>
      <c r="N35" s="29">
        <f t="shared" si="2"/>
        <v>0.0006944444444444445</v>
      </c>
      <c r="O35" s="26">
        <v>0</v>
      </c>
      <c r="P35" s="29">
        <f t="shared" si="3"/>
        <v>0</v>
      </c>
      <c r="Q35" s="26">
        <v>0</v>
      </c>
      <c r="R35" s="29">
        <f t="shared" si="4"/>
        <v>0</v>
      </c>
      <c r="S35" s="202">
        <f t="shared" si="5"/>
        <v>7</v>
      </c>
      <c r="T35" s="29">
        <f t="shared" si="6"/>
        <v>0.0024305555555555556</v>
      </c>
      <c r="U35" s="29">
        <f t="shared" si="7"/>
        <v>0.013819444444444443</v>
      </c>
      <c r="V35" s="29">
        <f t="shared" si="8"/>
        <v>0.01625</v>
      </c>
      <c r="W35" s="361">
        <f t="shared" si="9"/>
        <v>0.0025706018518518517</v>
      </c>
      <c r="X35" s="88">
        <v>1</v>
      </c>
      <c r="Y35" s="207">
        <v>128</v>
      </c>
      <c r="Z35" s="120"/>
    </row>
    <row r="36" spans="1:26" s="14" customFormat="1" ht="42.75" customHeight="1">
      <c r="A36" s="26">
        <v>10</v>
      </c>
      <c r="B36" s="26">
        <v>31</v>
      </c>
      <c r="C36" s="26">
        <v>31</v>
      </c>
      <c r="D36" s="92">
        <f t="shared" si="0"/>
        <v>0.010763888888888889</v>
      </c>
      <c r="E36" s="29">
        <v>0.02567939814814815</v>
      </c>
      <c r="F36" s="29"/>
      <c r="G36" s="344" t="s">
        <v>427</v>
      </c>
      <c r="H36" s="93">
        <v>2002</v>
      </c>
      <c r="I36" s="113">
        <v>2</v>
      </c>
      <c r="J36" s="95" t="s">
        <v>428</v>
      </c>
      <c r="K36" s="26">
        <v>0</v>
      </c>
      <c r="L36" s="29">
        <f t="shared" si="1"/>
        <v>0</v>
      </c>
      <c r="M36" s="26">
        <v>2</v>
      </c>
      <c r="N36" s="29">
        <f t="shared" si="2"/>
        <v>0.0006944444444444445</v>
      </c>
      <c r="O36" s="26">
        <v>1</v>
      </c>
      <c r="P36" s="29">
        <f t="shared" si="3"/>
        <v>0.00034722222222222224</v>
      </c>
      <c r="Q36" s="26">
        <v>1</v>
      </c>
      <c r="R36" s="29">
        <f t="shared" si="4"/>
        <v>0.00034722222222222224</v>
      </c>
      <c r="S36" s="202">
        <f t="shared" si="5"/>
        <v>4</v>
      </c>
      <c r="T36" s="29">
        <f t="shared" si="6"/>
        <v>0.001388888888888889</v>
      </c>
      <c r="U36" s="29">
        <f t="shared" si="7"/>
        <v>0.01491550925925926</v>
      </c>
      <c r="V36" s="29">
        <f t="shared" si="8"/>
        <v>0.016304398148148148</v>
      </c>
      <c r="W36" s="361">
        <f t="shared" si="9"/>
        <v>0.002624999999999999</v>
      </c>
      <c r="X36" s="88">
        <v>1</v>
      </c>
      <c r="Y36" s="207"/>
      <c r="Z36" s="120"/>
    </row>
    <row r="37" spans="1:26" s="14" customFormat="1" ht="42.75" customHeight="1">
      <c r="A37" s="26">
        <v>11</v>
      </c>
      <c r="B37" s="26">
        <v>20</v>
      </c>
      <c r="C37" s="26">
        <v>20</v>
      </c>
      <c r="D37" s="92">
        <f t="shared" si="0"/>
        <v>0.006944444444444445</v>
      </c>
      <c r="E37" s="29">
        <v>0.021199074074074075</v>
      </c>
      <c r="F37" s="29"/>
      <c r="G37" s="11" t="s">
        <v>382</v>
      </c>
      <c r="H37" s="93">
        <v>2001</v>
      </c>
      <c r="I37" s="9">
        <v>2</v>
      </c>
      <c r="J37" s="95" t="s">
        <v>533</v>
      </c>
      <c r="K37" s="26">
        <v>3</v>
      </c>
      <c r="L37" s="29">
        <f t="shared" si="1"/>
        <v>0.0010416666666666667</v>
      </c>
      <c r="M37" s="26">
        <v>1</v>
      </c>
      <c r="N37" s="29">
        <f t="shared" si="2"/>
        <v>0.00034722222222222224</v>
      </c>
      <c r="O37" s="26">
        <v>2</v>
      </c>
      <c r="P37" s="29">
        <f t="shared" si="3"/>
        <v>0.0006944444444444445</v>
      </c>
      <c r="Q37" s="26">
        <v>0</v>
      </c>
      <c r="R37" s="29">
        <f t="shared" si="4"/>
        <v>0</v>
      </c>
      <c r="S37" s="202">
        <f t="shared" si="5"/>
        <v>6</v>
      </c>
      <c r="T37" s="29">
        <f t="shared" si="6"/>
        <v>0.0020833333333333333</v>
      </c>
      <c r="U37" s="29">
        <f t="shared" si="7"/>
        <v>0.014254629629629631</v>
      </c>
      <c r="V37" s="29">
        <f t="shared" si="8"/>
        <v>0.016337962962962964</v>
      </c>
      <c r="W37" s="361">
        <f t="shared" si="9"/>
        <v>0.002658564814814815</v>
      </c>
      <c r="X37" s="88">
        <v>1</v>
      </c>
      <c r="Y37" s="207"/>
      <c r="Z37" s="120"/>
    </row>
    <row r="38" spans="1:26" s="14" customFormat="1" ht="42.75" customHeight="1">
      <c r="A38" s="26">
        <v>12</v>
      </c>
      <c r="B38" s="26">
        <v>26</v>
      </c>
      <c r="C38" s="26">
        <v>26</v>
      </c>
      <c r="D38" s="92">
        <f t="shared" si="0"/>
        <v>0.009027777777777779</v>
      </c>
      <c r="E38" s="29">
        <v>0.02448263888888889</v>
      </c>
      <c r="F38" s="29"/>
      <c r="G38" s="11" t="s">
        <v>277</v>
      </c>
      <c r="H38" s="9">
        <v>2000</v>
      </c>
      <c r="I38" s="9">
        <v>2</v>
      </c>
      <c r="J38" s="347" t="s">
        <v>578</v>
      </c>
      <c r="K38" s="26">
        <v>0</v>
      </c>
      <c r="L38" s="29">
        <f t="shared" si="1"/>
        <v>0</v>
      </c>
      <c r="M38" s="26">
        <v>2</v>
      </c>
      <c r="N38" s="29">
        <f t="shared" si="2"/>
        <v>0.0006944444444444445</v>
      </c>
      <c r="O38" s="26">
        <v>0</v>
      </c>
      <c r="P38" s="29">
        <f t="shared" si="3"/>
        <v>0</v>
      </c>
      <c r="Q38" s="26">
        <v>2</v>
      </c>
      <c r="R38" s="29">
        <f t="shared" si="4"/>
        <v>0.0006944444444444445</v>
      </c>
      <c r="S38" s="202">
        <f t="shared" si="5"/>
        <v>4</v>
      </c>
      <c r="T38" s="29">
        <f t="shared" si="6"/>
        <v>0.001388888888888889</v>
      </c>
      <c r="U38" s="29">
        <f t="shared" si="7"/>
        <v>0.015454861111111112</v>
      </c>
      <c r="V38" s="29">
        <f t="shared" si="8"/>
        <v>0.01684375</v>
      </c>
      <c r="W38" s="361">
        <f t="shared" si="9"/>
        <v>0.0031643518518518522</v>
      </c>
      <c r="X38" s="88">
        <v>1</v>
      </c>
      <c r="Y38" s="207">
        <v>126</v>
      </c>
      <c r="Z38" s="120"/>
    </row>
    <row r="39" spans="1:26" s="14" customFormat="1" ht="42.75" customHeight="1">
      <c r="A39" s="26">
        <v>13</v>
      </c>
      <c r="B39" s="26">
        <v>35</v>
      </c>
      <c r="C39" s="26">
        <v>35</v>
      </c>
      <c r="D39" s="92">
        <f t="shared" si="0"/>
        <v>0.012152777777777778</v>
      </c>
      <c r="E39" s="29">
        <v>0.027318287037037037</v>
      </c>
      <c r="F39" s="29"/>
      <c r="G39" s="11" t="s">
        <v>377</v>
      </c>
      <c r="H39" s="93">
        <v>2002</v>
      </c>
      <c r="I39" s="9">
        <v>2</v>
      </c>
      <c r="J39" s="95" t="s">
        <v>378</v>
      </c>
      <c r="K39" s="26">
        <v>2</v>
      </c>
      <c r="L39" s="29">
        <f t="shared" si="1"/>
        <v>0.0006944444444444445</v>
      </c>
      <c r="M39" s="26">
        <v>1</v>
      </c>
      <c r="N39" s="29">
        <f t="shared" si="2"/>
        <v>0.00034722222222222224</v>
      </c>
      <c r="O39" s="26">
        <v>1</v>
      </c>
      <c r="P39" s="29">
        <f t="shared" si="3"/>
        <v>0.00034722222222222224</v>
      </c>
      <c r="Q39" s="26">
        <v>1</v>
      </c>
      <c r="R39" s="29">
        <f t="shared" si="4"/>
        <v>0.00034722222222222224</v>
      </c>
      <c r="S39" s="202">
        <f t="shared" si="5"/>
        <v>5</v>
      </c>
      <c r="T39" s="29">
        <f t="shared" si="6"/>
        <v>0.0017361111111111112</v>
      </c>
      <c r="U39" s="29">
        <f t="shared" si="7"/>
        <v>0.015165509259259259</v>
      </c>
      <c r="V39" s="29">
        <f t="shared" si="8"/>
        <v>0.01690162037037037</v>
      </c>
      <c r="W39" s="361">
        <f t="shared" si="9"/>
        <v>0.00322222222222222</v>
      </c>
      <c r="X39" s="88">
        <v>2</v>
      </c>
      <c r="Y39" s="207"/>
      <c r="Z39" s="120"/>
    </row>
    <row r="40" spans="1:26" s="14" customFormat="1" ht="42.75" customHeight="1">
      <c r="A40" s="26">
        <v>14</v>
      </c>
      <c r="B40" s="26">
        <v>48</v>
      </c>
      <c r="C40" s="26">
        <v>48</v>
      </c>
      <c r="D40" s="92">
        <f t="shared" si="0"/>
        <v>0.016666666666666666</v>
      </c>
      <c r="E40" s="29">
        <v>0.03121296296296296</v>
      </c>
      <c r="F40" s="29"/>
      <c r="G40" s="11" t="s">
        <v>392</v>
      </c>
      <c r="H40" s="93">
        <v>2000</v>
      </c>
      <c r="I40" s="9">
        <v>2</v>
      </c>
      <c r="J40" s="95" t="s">
        <v>388</v>
      </c>
      <c r="K40" s="26">
        <v>0</v>
      </c>
      <c r="L40" s="29">
        <f t="shared" si="1"/>
        <v>0</v>
      </c>
      <c r="M40" s="26">
        <v>4</v>
      </c>
      <c r="N40" s="29">
        <f t="shared" si="2"/>
        <v>0.001388888888888889</v>
      </c>
      <c r="O40" s="26">
        <v>2</v>
      </c>
      <c r="P40" s="29">
        <f t="shared" si="3"/>
        <v>0.0006944444444444445</v>
      </c>
      <c r="Q40" s="26">
        <v>1</v>
      </c>
      <c r="R40" s="29">
        <f t="shared" si="4"/>
        <v>0.00034722222222222224</v>
      </c>
      <c r="S40" s="202">
        <f t="shared" si="5"/>
        <v>7</v>
      </c>
      <c r="T40" s="29">
        <f t="shared" si="6"/>
        <v>0.0024305555555555556</v>
      </c>
      <c r="U40" s="29">
        <f t="shared" si="7"/>
        <v>0.014546296296296293</v>
      </c>
      <c r="V40" s="29">
        <f t="shared" si="8"/>
        <v>0.016976851851851847</v>
      </c>
      <c r="W40" s="361">
        <f t="shared" si="9"/>
        <v>0.0032974537037036983</v>
      </c>
      <c r="X40" s="88">
        <v>2</v>
      </c>
      <c r="Y40" s="207">
        <v>124</v>
      </c>
      <c r="Z40" s="120"/>
    </row>
    <row r="41" spans="1:26" s="14" customFormat="1" ht="42.75" customHeight="1">
      <c r="A41" s="26">
        <v>15</v>
      </c>
      <c r="B41" s="26">
        <v>13</v>
      </c>
      <c r="C41" s="26">
        <v>13</v>
      </c>
      <c r="D41" s="92">
        <f t="shared" si="0"/>
        <v>0.004513888888888889</v>
      </c>
      <c r="E41" s="29">
        <v>0.018752314814814815</v>
      </c>
      <c r="F41" s="29"/>
      <c r="G41" s="11" t="s">
        <v>440</v>
      </c>
      <c r="H41" s="93">
        <v>2000</v>
      </c>
      <c r="I41" s="9">
        <v>1</v>
      </c>
      <c r="J41" s="95" t="s">
        <v>536</v>
      </c>
      <c r="K41" s="26">
        <v>4</v>
      </c>
      <c r="L41" s="29">
        <f t="shared" si="1"/>
        <v>0.001388888888888889</v>
      </c>
      <c r="M41" s="26">
        <v>3</v>
      </c>
      <c r="N41" s="29">
        <f t="shared" si="2"/>
        <v>0.0010416666666666667</v>
      </c>
      <c r="O41" s="26">
        <v>1</v>
      </c>
      <c r="P41" s="29">
        <f t="shared" si="3"/>
        <v>0.00034722222222222224</v>
      </c>
      <c r="Q41" s="26">
        <v>0</v>
      </c>
      <c r="R41" s="29">
        <f t="shared" si="4"/>
        <v>0</v>
      </c>
      <c r="S41" s="202">
        <f t="shared" si="5"/>
        <v>8</v>
      </c>
      <c r="T41" s="29">
        <f t="shared" si="6"/>
        <v>0.002777777777777778</v>
      </c>
      <c r="U41" s="29">
        <f t="shared" si="7"/>
        <v>0.014238425925925925</v>
      </c>
      <c r="V41" s="29">
        <f t="shared" si="8"/>
        <v>0.017016203703703704</v>
      </c>
      <c r="W41" s="361">
        <f t="shared" si="9"/>
        <v>0.0033368055555555547</v>
      </c>
      <c r="X41" s="88">
        <v>2</v>
      </c>
      <c r="Y41" s="207">
        <v>122</v>
      </c>
      <c r="Z41" s="120"/>
    </row>
    <row r="42" spans="1:26" s="14" customFormat="1" ht="42.75" customHeight="1">
      <c r="A42" s="26">
        <v>16</v>
      </c>
      <c r="B42" s="26">
        <v>40</v>
      </c>
      <c r="C42" s="26">
        <v>40</v>
      </c>
      <c r="D42" s="92">
        <f t="shared" si="0"/>
        <v>0.01388888888888889</v>
      </c>
      <c r="E42" s="29">
        <v>0.02818171296296296</v>
      </c>
      <c r="F42" s="29"/>
      <c r="G42" s="11" t="s">
        <v>218</v>
      </c>
      <c r="H42" s="93">
        <v>2000</v>
      </c>
      <c r="I42" s="9" t="s">
        <v>219</v>
      </c>
      <c r="J42" s="112" t="s">
        <v>227</v>
      </c>
      <c r="K42" s="26">
        <v>0</v>
      </c>
      <c r="L42" s="29">
        <f t="shared" si="1"/>
        <v>0</v>
      </c>
      <c r="M42" s="26">
        <v>4</v>
      </c>
      <c r="N42" s="29">
        <f t="shared" si="2"/>
        <v>0.001388888888888889</v>
      </c>
      <c r="O42" s="26">
        <v>3</v>
      </c>
      <c r="P42" s="29">
        <f t="shared" si="3"/>
        <v>0.0010416666666666667</v>
      </c>
      <c r="Q42" s="26">
        <v>1</v>
      </c>
      <c r="R42" s="29">
        <f t="shared" si="4"/>
        <v>0.00034722222222222224</v>
      </c>
      <c r="S42" s="202">
        <f t="shared" si="5"/>
        <v>8</v>
      </c>
      <c r="T42" s="29">
        <f t="shared" si="6"/>
        <v>0.002777777777777778</v>
      </c>
      <c r="U42" s="29">
        <f t="shared" si="7"/>
        <v>0.01429282407407407</v>
      </c>
      <c r="V42" s="29">
        <f t="shared" si="8"/>
        <v>0.017070601851851847</v>
      </c>
      <c r="W42" s="361">
        <f t="shared" si="9"/>
        <v>0.0033912037037036984</v>
      </c>
      <c r="X42" s="88">
        <v>2</v>
      </c>
      <c r="Y42" s="207">
        <v>120</v>
      </c>
      <c r="Z42" s="120"/>
    </row>
    <row r="43" spans="1:26" s="14" customFormat="1" ht="42.75" customHeight="1">
      <c r="A43" s="26">
        <v>17</v>
      </c>
      <c r="B43" s="26">
        <v>41</v>
      </c>
      <c r="C43" s="26">
        <v>41</v>
      </c>
      <c r="D43" s="92">
        <f t="shared" si="0"/>
        <v>0.01423611111111111</v>
      </c>
      <c r="E43" s="29">
        <v>0.029706018518518517</v>
      </c>
      <c r="F43" s="29"/>
      <c r="G43" s="343" t="s">
        <v>473</v>
      </c>
      <c r="H43" s="26">
        <v>2001</v>
      </c>
      <c r="I43" s="26">
        <v>2</v>
      </c>
      <c r="J43" s="115" t="s">
        <v>466</v>
      </c>
      <c r="K43" s="26">
        <v>3</v>
      </c>
      <c r="L43" s="29">
        <f t="shared" si="1"/>
        <v>0.0010416666666666667</v>
      </c>
      <c r="M43" s="26">
        <v>1</v>
      </c>
      <c r="N43" s="29">
        <f t="shared" si="2"/>
        <v>0.00034722222222222224</v>
      </c>
      <c r="O43" s="26">
        <v>0</v>
      </c>
      <c r="P43" s="29">
        <f t="shared" si="3"/>
        <v>0</v>
      </c>
      <c r="Q43" s="26">
        <v>1</v>
      </c>
      <c r="R43" s="29">
        <f t="shared" si="4"/>
        <v>0.00034722222222222224</v>
      </c>
      <c r="S43" s="202">
        <f t="shared" si="5"/>
        <v>5</v>
      </c>
      <c r="T43" s="29">
        <f t="shared" si="6"/>
        <v>0.0017361111111111112</v>
      </c>
      <c r="U43" s="29">
        <f t="shared" si="7"/>
        <v>0.015469907407407406</v>
      </c>
      <c r="V43" s="29">
        <f t="shared" si="8"/>
        <v>0.017206018518518516</v>
      </c>
      <c r="W43" s="361">
        <f t="shared" si="9"/>
        <v>0.0035266203703703675</v>
      </c>
      <c r="X43" s="88">
        <v>2</v>
      </c>
      <c r="Y43" s="207">
        <v>118</v>
      </c>
      <c r="Z43" s="120"/>
    </row>
    <row r="44" spans="1:26" s="14" customFormat="1" ht="42.75" customHeight="1">
      <c r="A44" s="26">
        <v>18</v>
      </c>
      <c r="B44" s="26">
        <v>7</v>
      </c>
      <c r="C44" s="26">
        <v>7</v>
      </c>
      <c r="D44" s="92">
        <f t="shared" si="0"/>
        <v>0.0024305555555555556</v>
      </c>
      <c r="E44" s="29">
        <v>0.017253472222222222</v>
      </c>
      <c r="F44" s="29"/>
      <c r="G44" s="344" t="s">
        <v>394</v>
      </c>
      <c r="H44" s="93">
        <v>2001</v>
      </c>
      <c r="I44" s="9">
        <v>2</v>
      </c>
      <c r="J44" s="95" t="s">
        <v>388</v>
      </c>
      <c r="K44" s="26">
        <v>1</v>
      </c>
      <c r="L44" s="29">
        <f t="shared" si="1"/>
        <v>0.00034722222222222224</v>
      </c>
      <c r="M44" s="26">
        <v>2</v>
      </c>
      <c r="N44" s="29">
        <f t="shared" si="2"/>
        <v>0.0006944444444444445</v>
      </c>
      <c r="O44" s="26">
        <v>1</v>
      </c>
      <c r="P44" s="29">
        <f t="shared" si="3"/>
        <v>0.00034722222222222224</v>
      </c>
      <c r="Q44" s="26">
        <v>3</v>
      </c>
      <c r="R44" s="29">
        <f t="shared" si="4"/>
        <v>0.0010416666666666667</v>
      </c>
      <c r="S44" s="202">
        <f t="shared" si="5"/>
        <v>7</v>
      </c>
      <c r="T44" s="29">
        <f t="shared" si="6"/>
        <v>0.0024305555555555556</v>
      </c>
      <c r="U44" s="29">
        <f t="shared" si="7"/>
        <v>0.014822916666666667</v>
      </c>
      <c r="V44" s="29">
        <f t="shared" si="8"/>
        <v>0.017253472222222222</v>
      </c>
      <c r="W44" s="361">
        <f t="shared" si="9"/>
        <v>0.0035740740740740733</v>
      </c>
      <c r="X44" s="88">
        <v>2</v>
      </c>
      <c r="Y44" s="207"/>
      <c r="Z44" s="120"/>
    </row>
    <row r="45" spans="1:26" s="14" customFormat="1" ht="42.75" customHeight="1">
      <c r="A45" s="26">
        <v>19</v>
      </c>
      <c r="B45" s="26">
        <v>11</v>
      </c>
      <c r="C45" s="26">
        <v>11</v>
      </c>
      <c r="D45" s="92">
        <f t="shared" si="0"/>
        <v>0.0038194444444444448</v>
      </c>
      <c r="E45" s="29">
        <v>0.01801388888888889</v>
      </c>
      <c r="F45" s="29"/>
      <c r="G45" s="11" t="s">
        <v>420</v>
      </c>
      <c r="H45" s="93">
        <v>2001</v>
      </c>
      <c r="I45" s="9">
        <v>1</v>
      </c>
      <c r="J45" s="95" t="s">
        <v>414</v>
      </c>
      <c r="K45" s="26">
        <v>1</v>
      </c>
      <c r="L45" s="29">
        <f t="shared" si="1"/>
        <v>0.00034722222222222224</v>
      </c>
      <c r="M45" s="26">
        <v>3</v>
      </c>
      <c r="N45" s="29">
        <f t="shared" si="2"/>
        <v>0.0010416666666666667</v>
      </c>
      <c r="O45" s="26">
        <v>2</v>
      </c>
      <c r="P45" s="29">
        <f t="shared" si="3"/>
        <v>0.0006944444444444445</v>
      </c>
      <c r="Q45" s="26">
        <v>3</v>
      </c>
      <c r="R45" s="29">
        <f t="shared" si="4"/>
        <v>0.0010416666666666667</v>
      </c>
      <c r="S45" s="202">
        <f t="shared" si="5"/>
        <v>9</v>
      </c>
      <c r="T45" s="29">
        <f t="shared" si="6"/>
        <v>0.003125</v>
      </c>
      <c r="U45" s="29">
        <f t="shared" si="7"/>
        <v>0.014194444444444444</v>
      </c>
      <c r="V45" s="29">
        <f t="shared" si="8"/>
        <v>0.017319444444444443</v>
      </c>
      <c r="W45" s="361">
        <f t="shared" si="9"/>
        <v>0.003640046296296294</v>
      </c>
      <c r="X45" s="88">
        <v>2</v>
      </c>
      <c r="Y45" s="207">
        <v>116</v>
      </c>
      <c r="Z45" s="120"/>
    </row>
    <row r="46" spans="1:26" s="14" customFormat="1" ht="42.75" customHeight="1">
      <c r="A46" s="26">
        <v>20</v>
      </c>
      <c r="B46" s="87">
        <v>16</v>
      </c>
      <c r="C46" s="87">
        <v>16</v>
      </c>
      <c r="D46" s="92">
        <f t="shared" si="0"/>
        <v>0.005555555555555556</v>
      </c>
      <c r="E46" s="29">
        <v>0.02029861111111111</v>
      </c>
      <c r="F46" s="29"/>
      <c r="G46" s="11" t="s">
        <v>401</v>
      </c>
      <c r="H46" s="93">
        <v>2001</v>
      </c>
      <c r="I46" s="26">
        <v>3</v>
      </c>
      <c r="J46" s="112" t="s">
        <v>227</v>
      </c>
      <c r="K46" s="87">
        <v>3</v>
      </c>
      <c r="L46" s="29">
        <f t="shared" si="1"/>
        <v>0.0010416666666666667</v>
      </c>
      <c r="M46" s="87">
        <v>0</v>
      </c>
      <c r="N46" s="29">
        <f t="shared" si="2"/>
        <v>0</v>
      </c>
      <c r="O46" s="87">
        <v>5</v>
      </c>
      <c r="P46" s="29">
        <f t="shared" si="3"/>
        <v>0.0017361111111111112</v>
      </c>
      <c r="Q46" s="87">
        <v>0</v>
      </c>
      <c r="R46" s="29">
        <f t="shared" si="4"/>
        <v>0</v>
      </c>
      <c r="S46" s="202">
        <f t="shared" si="5"/>
        <v>8</v>
      </c>
      <c r="T46" s="29">
        <f t="shared" si="6"/>
        <v>0.002777777777777778</v>
      </c>
      <c r="U46" s="29">
        <f t="shared" si="7"/>
        <v>0.014743055555555554</v>
      </c>
      <c r="V46" s="29">
        <f t="shared" si="8"/>
        <v>0.017520833333333333</v>
      </c>
      <c r="W46" s="361">
        <f t="shared" si="9"/>
        <v>0.003841435185185184</v>
      </c>
      <c r="X46" s="88">
        <v>2</v>
      </c>
      <c r="Y46" s="207">
        <v>115</v>
      </c>
      <c r="Z46" s="120"/>
    </row>
    <row r="47" spans="1:26" s="14" customFormat="1" ht="42.75" customHeight="1">
      <c r="A47" s="26">
        <v>21</v>
      </c>
      <c r="B47" s="26">
        <v>44</v>
      </c>
      <c r="C47" s="26">
        <v>44</v>
      </c>
      <c r="D47" s="92">
        <f t="shared" si="0"/>
        <v>0.015277777777777779</v>
      </c>
      <c r="E47" s="29">
        <v>0.030483796296296297</v>
      </c>
      <c r="F47" s="29"/>
      <c r="G47" s="11" t="s">
        <v>530</v>
      </c>
      <c r="H47" s="93">
        <v>2002</v>
      </c>
      <c r="I47" s="113">
        <v>2</v>
      </c>
      <c r="J47" s="95" t="s">
        <v>491</v>
      </c>
      <c r="K47" s="26">
        <v>2</v>
      </c>
      <c r="L47" s="29">
        <f t="shared" si="1"/>
        <v>0.0006944444444444445</v>
      </c>
      <c r="M47" s="26">
        <v>3</v>
      </c>
      <c r="N47" s="29">
        <f t="shared" si="2"/>
        <v>0.0010416666666666667</v>
      </c>
      <c r="O47" s="26">
        <v>0</v>
      </c>
      <c r="P47" s="29">
        <f t="shared" si="3"/>
        <v>0</v>
      </c>
      <c r="Q47" s="26">
        <v>2</v>
      </c>
      <c r="R47" s="29">
        <f t="shared" si="4"/>
        <v>0.0006944444444444445</v>
      </c>
      <c r="S47" s="202">
        <f t="shared" si="5"/>
        <v>7</v>
      </c>
      <c r="T47" s="29">
        <f t="shared" si="6"/>
        <v>0.0024305555555555556</v>
      </c>
      <c r="U47" s="29">
        <f t="shared" si="7"/>
        <v>0.015206018518518518</v>
      </c>
      <c r="V47" s="29">
        <f t="shared" si="8"/>
        <v>0.017636574074074075</v>
      </c>
      <c r="W47" s="361">
        <f t="shared" si="9"/>
        <v>0.0039571759259259265</v>
      </c>
      <c r="X47" s="88">
        <v>2</v>
      </c>
      <c r="Y47" s="207"/>
      <c r="Z47" s="120"/>
    </row>
    <row r="48" spans="1:26" s="14" customFormat="1" ht="42.75" customHeight="1">
      <c r="A48" s="26">
        <v>22</v>
      </c>
      <c r="B48" s="26">
        <v>10</v>
      </c>
      <c r="C48" s="26">
        <v>10</v>
      </c>
      <c r="D48" s="92">
        <f t="shared" si="0"/>
        <v>0.0034722222222222225</v>
      </c>
      <c r="E48" s="29">
        <v>0.018341435185185186</v>
      </c>
      <c r="F48" s="29"/>
      <c r="G48" s="343" t="s">
        <v>451</v>
      </c>
      <c r="H48" s="207">
        <v>2000</v>
      </c>
      <c r="I48" s="26">
        <v>2</v>
      </c>
      <c r="J48" s="115" t="s">
        <v>444</v>
      </c>
      <c r="K48" s="26">
        <v>2</v>
      </c>
      <c r="L48" s="29">
        <f t="shared" si="1"/>
        <v>0.0006944444444444445</v>
      </c>
      <c r="M48" s="26">
        <v>3</v>
      </c>
      <c r="N48" s="29">
        <f t="shared" si="2"/>
        <v>0.0010416666666666667</v>
      </c>
      <c r="O48" s="26">
        <v>2</v>
      </c>
      <c r="P48" s="29">
        <f t="shared" si="3"/>
        <v>0.0006944444444444445</v>
      </c>
      <c r="Q48" s="26">
        <v>1</v>
      </c>
      <c r="R48" s="29">
        <f t="shared" si="4"/>
        <v>0.00034722222222222224</v>
      </c>
      <c r="S48" s="202">
        <f t="shared" si="5"/>
        <v>8</v>
      </c>
      <c r="T48" s="29">
        <f t="shared" si="6"/>
        <v>0.002777777777777778</v>
      </c>
      <c r="U48" s="29">
        <f t="shared" si="7"/>
        <v>0.014869212962962964</v>
      </c>
      <c r="V48" s="29">
        <f t="shared" si="8"/>
        <v>0.01764699074074074</v>
      </c>
      <c r="W48" s="361">
        <f t="shared" si="9"/>
        <v>0.003967592592592592</v>
      </c>
      <c r="X48" s="88">
        <v>2</v>
      </c>
      <c r="Y48" s="207">
        <v>114</v>
      </c>
      <c r="Z48" s="120"/>
    </row>
    <row r="49" spans="1:26" s="14" customFormat="1" ht="42.75" customHeight="1">
      <c r="A49" s="26">
        <v>23</v>
      </c>
      <c r="B49" s="26">
        <v>15</v>
      </c>
      <c r="C49" s="26">
        <v>15</v>
      </c>
      <c r="D49" s="92">
        <f t="shared" si="0"/>
        <v>0.005208333333333334</v>
      </c>
      <c r="E49" s="29">
        <v>0.019775462962962963</v>
      </c>
      <c r="F49" s="29"/>
      <c r="G49" s="344" t="s">
        <v>189</v>
      </c>
      <c r="H49" s="93">
        <v>2001</v>
      </c>
      <c r="I49" s="9">
        <v>1</v>
      </c>
      <c r="J49" s="95" t="s">
        <v>425</v>
      </c>
      <c r="K49" s="26">
        <v>0</v>
      </c>
      <c r="L49" s="29">
        <f t="shared" si="1"/>
        <v>0</v>
      </c>
      <c r="M49" s="26">
        <v>4</v>
      </c>
      <c r="N49" s="29">
        <f t="shared" si="2"/>
        <v>0.001388888888888889</v>
      </c>
      <c r="O49" s="26">
        <v>1</v>
      </c>
      <c r="P49" s="29">
        <f t="shared" si="3"/>
        <v>0.00034722222222222224</v>
      </c>
      <c r="Q49" s="26">
        <v>4</v>
      </c>
      <c r="R49" s="29">
        <f t="shared" si="4"/>
        <v>0.001388888888888889</v>
      </c>
      <c r="S49" s="202">
        <f t="shared" si="5"/>
        <v>9</v>
      </c>
      <c r="T49" s="29">
        <f t="shared" si="6"/>
        <v>0.003125</v>
      </c>
      <c r="U49" s="29">
        <f t="shared" si="7"/>
        <v>0.01456712962962963</v>
      </c>
      <c r="V49" s="29">
        <f t="shared" si="8"/>
        <v>0.01769212962962963</v>
      </c>
      <c r="W49" s="361">
        <f t="shared" si="9"/>
        <v>0.004012731481481482</v>
      </c>
      <c r="X49" s="88">
        <v>2</v>
      </c>
      <c r="Y49" s="207"/>
      <c r="Z49" s="120"/>
    </row>
    <row r="50" spans="1:26" s="14" customFormat="1" ht="42.75" customHeight="1">
      <c r="A50" s="26">
        <v>24</v>
      </c>
      <c r="B50" s="26">
        <v>18</v>
      </c>
      <c r="C50" s="26">
        <v>18</v>
      </c>
      <c r="D50" s="92">
        <f t="shared" si="0"/>
        <v>0.00625</v>
      </c>
      <c r="E50" s="29">
        <v>0.021166666666666667</v>
      </c>
      <c r="F50" s="29"/>
      <c r="G50" s="11" t="s">
        <v>497</v>
      </c>
      <c r="H50" s="9">
        <v>2000</v>
      </c>
      <c r="I50" s="9">
        <v>1</v>
      </c>
      <c r="J50" s="115" t="s">
        <v>565</v>
      </c>
      <c r="K50" s="26">
        <v>3</v>
      </c>
      <c r="L50" s="29">
        <f t="shared" si="1"/>
        <v>0.0010416666666666667</v>
      </c>
      <c r="M50" s="26">
        <v>0</v>
      </c>
      <c r="N50" s="29">
        <f t="shared" si="2"/>
        <v>0</v>
      </c>
      <c r="O50" s="26">
        <v>4</v>
      </c>
      <c r="P50" s="29">
        <f t="shared" si="3"/>
        <v>0.001388888888888889</v>
      </c>
      <c r="Q50" s="26">
        <v>1</v>
      </c>
      <c r="R50" s="29">
        <f t="shared" si="4"/>
        <v>0.00034722222222222224</v>
      </c>
      <c r="S50" s="202">
        <f t="shared" si="5"/>
        <v>8</v>
      </c>
      <c r="T50" s="29">
        <f t="shared" si="6"/>
        <v>0.002777777777777778</v>
      </c>
      <c r="U50" s="29">
        <f t="shared" si="7"/>
        <v>0.014916666666666667</v>
      </c>
      <c r="V50" s="29">
        <f t="shared" si="8"/>
        <v>0.017694444444444443</v>
      </c>
      <c r="W50" s="361">
        <f t="shared" si="9"/>
        <v>0.004015046296296294</v>
      </c>
      <c r="X50" s="88">
        <v>2</v>
      </c>
      <c r="Y50" s="207">
        <v>113</v>
      </c>
      <c r="Z50" s="120"/>
    </row>
    <row r="51" spans="1:26" s="14" customFormat="1" ht="42.75" customHeight="1">
      <c r="A51" s="26">
        <v>25</v>
      </c>
      <c r="B51" s="26">
        <v>33</v>
      </c>
      <c r="C51" s="26">
        <v>33</v>
      </c>
      <c r="D51" s="92">
        <f t="shared" si="0"/>
        <v>0.011458333333333334</v>
      </c>
      <c r="E51" s="29">
        <v>0.02657060185185185</v>
      </c>
      <c r="F51" s="29"/>
      <c r="G51" s="11" t="s">
        <v>485</v>
      </c>
      <c r="H51" s="93">
        <v>2001</v>
      </c>
      <c r="I51" s="9">
        <v>2</v>
      </c>
      <c r="J51" s="95" t="s">
        <v>478</v>
      </c>
      <c r="K51" s="26">
        <v>2</v>
      </c>
      <c r="L51" s="29">
        <f t="shared" si="1"/>
        <v>0.0006944444444444445</v>
      </c>
      <c r="M51" s="26">
        <v>3</v>
      </c>
      <c r="N51" s="29">
        <f t="shared" si="2"/>
        <v>0.0010416666666666667</v>
      </c>
      <c r="O51" s="26">
        <v>2</v>
      </c>
      <c r="P51" s="29">
        <f t="shared" si="3"/>
        <v>0.0006944444444444445</v>
      </c>
      <c r="Q51" s="26">
        <v>1</v>
      </c>
      <c r="R51" s="29">
        <f t="shared" si="4"/>
        <v>0.00034722222222222224</v>
      </c>
      <c r="S51" s="202">
        <f t="shared" si="5"/>
        <v>8</v>
      </c>
      <c r="T51" s="29">
        <f t="shared" si="6"/>
        <v>0.002777777777777778</v>
      </c>
      <c r="U51" s="29">
        <f t="shared" si="7"/>
        <v>0.015112268518518514</v>
      </c>
      <c r="V51" s="29">
        <f t="shared" si="8"/>
        <v>0.017890046296296293</v>
      </c>
      <c r="W51" s="361">
        <f t="shared" si="9"/>
        <v>0.004210648148148144</v>
      </c>
      <c r="X51" s="88">
        <v>2</v>
      </c>
      <c r="Y51" s="207">
        <v>112</v>
      </c>
      <c r="Z51" s="120"/>
    </row>
    <row r="52" spans="1:26" s="14" customFormat="1" ht="42.75" customHeight="1">
      <c r="A52" s="26">
        <v>26</v>
      </c>
      <c r="B52" s="26">
        <v>32</v>
      </c>
      <c r="C52" s="26">
        <v>32</v>
      </c>
      <c r="D52" s="92">
        <f t="shared" si="0"/>
        <v>0.011111111111111112</v>
      </c>
      <c r="E52" s="29">
        <v>0.026296296296296293</v>
      </c>
      <c r="F52" s="29"/>
      <c r="G52" s="11" t="s">
        <v>402</v>
      </c>
      <c r="H52" s="93">
        <v>2001</v>
      </c>
      <c r="I52" s="26">
        <v>3</v>
      </c>
      <c r="J52" s="112" t="s">
        <v>227</v>
      </c>
      <c r="K52" s="26">
        <v>2</v>
      </c>
      <c r="L52" s="29">
        <f t="shared" si="1"/>
        <v>0.0006944444444444445</v>
      </c>
      <c r="M52" s="26">
        <v>3</v>
      </c>
      <c r="N52" s="29">
        <f t="shared" si="2"/>
        <v>0.0010416666666666667</v>
      </c>
      <c r="O52" s="26">
        <v>0</v>
      </c>
      <c r="P52" s="29">
        <f t="shared" si="3"/>
        <v>0</v>
      </c>
      <c r="Q52" s="26">
        <v>3</v>
      </c>
      <c r="R52" s="29">
        <f t="shared" si="4"/>
        <v>0.0010416666666666667</v>
      </c>
      <c r="S52" s="202">
        <f t="shared" si="5"/>
        <v>8</v>
      </c>
      <c r="T52" s="29">
        <f t="shared" si="6"/>
        <v>0.0027777777777777775</v>
      </c>
      <c r="U52" s="29">
        <f t="shared" si="7"/>
        <v>0.015185185185185182</v>
      </c>
      <c r="V52" s="29">
        <f t="shared" si="8"/>
        <v>0.01796296296296296</v>
      </c>
      <c r="W52" s="361">
        <f t="shared" si="9"/>
        <v>0.0042835648148148095</v>
      </c>
      <c r="X52" s="88">
        <v>2</v>
      </c>
      <c r="Y52" s="207">
        <v>111</v>
      </c>
      <c r="Z52" s="120"/>
    </row>
    <row r="53" spans="1:26" s="14" customFormat="1" ht="42.75" customHeight="1">
      <c r="A53" s="26">
        <v>27</v>
      </c>
      <c r="B53" s="26">
        <v>21</v>
      </c>
      <c r="C53" s="26">
        <v>21</v>
      </c>
      <c r="D53" s="92">
        <f t="shared" si="0"/>
        <v>0.007291666666666667</v>
      </c>
      <c r="E53" s="29">
        <v>0.021702546296296296</v>
      </c>
      <c r="F53" s="29"/>
      <c r="G53" s="344" t="s">
        <v>417</v>
      </c>
      <c r="H53" s="9">
        <v>2000</v>
      </c>
      <c r="I53" s="9">
        <v>3</v>
      </c>
      <c r="J53" s="95" t="s">
        <v>414</v>
      </c>
      <c r="K53" s="26">
        <v>2</v>
      </c>
      <c r="L53" s="29">
        <f t="shared" si="1"/>
        <v>0.0006944444444444445</v>
      </c>
      <c r="M53" s="26">
        <v>4</v>
      </c>
      <c r="N53" s="29">
        <f t="shared" si="2"/>
        <v>0.001388888888888889</v>
      </c>
      <c r="O53" s="26">
        <v>2</v>
      </c>
      <c r="P53" s="29">
        <f t="shared" si="3"/>
        <v>0.0006944444444444445</v>
      </c>
      <c r="Q53" s="26">
        <v>3</v>
      </c>
      <c r="R53" s="29">
        <f t="shared" si="4"/>
        <v>0.0010416666666666667</v>
      </c>
      <c r="S53" s="202">
        <f t="shared" si="5"/>
        <v>11</v>
      </c>
      <c r="T53" s="29">
        <f t="shared" si="6"/>
        <v>0.0038194444444444448</v>
      </c>
      <c r="U53" s="29">
        <f t="shared" si="7"/>
        <v>0.01441087962962963</v>
      </c>
      <c r="V53" s="29">
        <f t="shared" si="8"/>
        <v>0.018230324074074072</v>
      </c>
      <c r="W53" s="361">
        <f t="shared" si="9"/>
        <v>0.0045509259259259235</v>
      </c>
      <c r="X53" s="88">
        <v>3</v>
      </c>
      <c r="Y53" s="207">
        <v>110</v>
      </c>
      <c r="Z53" s="120"/>
    </row>
    <row r="54" spans="1:26" s="14" customFormat="1" ht="42.75" customHeight="1">
      <c r="A54" s="26">
        <v>28</v>
      </c>
      <c r="B54" s="26">
        <v>6</v>
      </c>
      <c r="C54" s="26">
        <v>6</v>
      </c>
      <c r="D54" s="92">
        <f t="shared" si="0"/>
        <v>0.0020833333333333333</v>
      </c>
      <c r="E54" s="29">
        <v>0.016150462962962964</v>
      </c>
      <c r="F54" s="29"/>
      <c r="G54" s="344" t="s">
        <v>279</v>
      </c>
      <c r="H54" s="9">
        <v>2000</v>
      </c>
      <c r="I54" s="9">
        <v>1</v>
      </c>
      <c r="J54" s="347" t="s">
        <v>516</v>
      </c>
      <c r="K54" s="26">
        <v>1</v>
      </c>
      <c r="L54" s="29">
        <f t="shared" si="1"/>
        <v>0.00034722222222222224</v>
      </c>
      <c r="M54" s="26">
        <v>4</v>
      </c>
      <c r="N54" s="29">
        <f t="shared" si="2"/>
        <v>0.001388888888888889</v>
      </c>
      <c r="O54" s="26">
        <v>3</v>
      </c>
      <c r="P54" s="29">
        <f t="shared" si="3"/>
        <v>0.0010416666666666667</v>
      </c>
      <c r="Q54" s="26">
        <v>4</v>
      </c>
      <c r="R54" s="29">
        <f t="shared" si="4"/>
        <v>0.001388888888888889</v>
      </c>
      <c r="S54" s="202">
        <f t="shared" si="5"/>
        <v>12</v>
      </c>
      <c r="T54" s="29">
        <f t="shared" si="6"/>
        <v>0.004166666666666667</v>
      </c>
      <c r="U54" s="29">
        <f t="shared" si="7"/>
        <v>0.01406712962962963</v>
      </c>
      <c r="V54" s="29">
        <f t="shared" si="8"/>
        <v>0.018233796296296297</v>
      </c>
      <c r="W54" s="361">
        <f t="shared" si="9"/>
        <v>0.004554398148148148</v>
      </c>
      <c r="X54" s="88">
        <v>3</v>
      </c>
      <c r="Y54" s="207">
        <v>109</v>
      </c>
      <c r="Z54" s="120"/>
    </row>
    <row r="55" spans="1:26" s="14" customFormat="1" ht="42.75" customHeight="1">
      <c r="A55" s="26">
        <v>29</v>
      </c>
      <c r="B55" s="26">
        <v>2</v>
      </c>
      <c r="C55" s="26">
        <v>2</v>
      </c>
      <c r="D55" s="92">
        <f t="shared" si="0"/>
        <v>0.0006944444444444445</v>
      </c>
      <c r="E55" s="29">
        <v>0.015914351851851853</v>
      </c>
      <c r="F55" s="29"/>
      <c r="G55" s="344" t="s">
        <v>500</v>
      </c>
      <c r="H55" s="9">
        <v>2001</v>
      </c>
      <c r="I55" s="9">
        <v>1</v>
      </c>
      <c r="J55" s="115" t="s">
        <v>566</v>
      </c>
      <c r="K55" s="26">
        <v>2</v>
      </c>
      <c r="L55" s="29">
        <f t="shared" si="1"/>
        <v>0.0006944444444444445</v>
      </c>
      <c r="M55" s="26">
        <v>2</v>
      </c>
      <c r="N55" s="29">
        <f t="shared" si="2"/>
        <v>0.0006944444444444445</v>
      </c>
      <c r="O55" s="26">
        <v>3</v>
      </c>
      <c r="P55" s="29">
        <f t="shared" si="3"/>
        <v>0.0010416666666666667</v>
      </c>
      <c r="Q55" s="26">
        <v>3</v>
      </c>
      <c r="R55" s="29">
        <f t="shared" si="4"/>
        <v>0.0010416666666666667</v>
      </c>
      <c r="S55" s="202">
        <f t="shared" si="5"/>
        <v>10</v>
      </c>
      <c r="T55" s="29">
        <f t="shared" si="6"/>
        <v>0.003472222222222222</v>
      </c>
      <c r="U55" s="29">
        <f t="shared" si="7"/>
        <v>0.01521990740740741</v>
      </c>
      <c r="V55" s="29">
        <f t="shared" si="8"/>
        <v>0.01869212962962963</v>
      </c>
      <c r="W55" s="361">
        <f t="shared" si="9"/>
        <v>0.005012731481481483</v>
      </c>
      <c r="X55" s="88">
        <v>3</v>
      </c>
      <c r="Y55" s="207">
        <v>108</v>
      </c>
      <c r="Z55" s="120"/>
    </row>
    <row r="56" spans="1:26" s="14" customFormat="1" ht="42.75" customHeight="1">
      <c r="A56" s="26">
        <v>30</v>
      </c>
      <c r="B56" s="26">
        <v>38</v>
      </c>
      <c r="C56" s="26">
        <v>38</v>
      </c>
      <c r="D56" s="92">
        <f t="shared" si="0"/>
        <v>0.013194444444444444</v>
      </c>
      <c r="E56" s="29">
        <v>0.028626157407407402</v>
      </c>
      <c r="F56" s="29"/>
      <c r="G56" s="11" t="s">
        <v>418</v>
      </c>
      <c r="H56" s="9">
        <v>2000</v>
      </c>
      <c r="I56" s="9">
        <v>1</v>
      </c>
      <c r="J56" s="95" t="s">
        <v>414</v>
      </c>
      <c r="K56" s="26">
        <v>3</v>
      </c>
      <c r="L56" s="29">
        <f t="shared" si="1"/>
        <v>0.0010416666666666667</v>
      </c>
      <c r="M56" s="26">
        <v>3</v>
      </c>
      <c r="N56" s="29">
        <f t="shared" si="2"/>
        <v>0.0010416666666666667</v>
      </c>
      <c r="O56" s="26">
        <v>4</v>
      </c>
      <c r="P56" s="29">
        <f t="shared" si="3"/>
        <v>0.001388888888888889</v>
      </c>
      <c r="Q56" s="26">
        <v>1</v>
      </c>
      <c r="R56" s="29">
        <f t="shared" si="4"/>
        <v>0.00034722222222222224</v>
      </c>
      <c r="S56" s="202">
        <f t="shared" si="5"/>
        <v>11</v>
      </c>
      <c r="T56" s="29">
        <f t="shared" si="6"/>
        <v>0.0038194444444444443</v>
      </c>
      <c r="U56" s="29">
        <f t="shared" si="7"/>
        <v>0.015431712962962958</v>
      </c>
      <c r="V56" s="29">
        <f t="shared" si="8"/>
        <v>0.0192511574074074</v>
      </c>
      <c r="W56" s="361">
        <f t="shared" si="9"/>
        <v>0.005571759259259252</v>
      </c>
      <c r="X56" s="88">
        <v>3</v>
      </c>
      <c r="Y56" s="207">
        <v>107</v>
      </c>
      <c r="Z56" s="120"/>
    </row>
    <row r="57" spans="1:26" s="14" customFormat="1" ht="42.75" customHeight="1">
      <c r="A57" s="26">
        <v>31</v>
      </c>
      <c r="B57" s="87">
        <v>17</v>
      </c>
      <c r="C57" s="87">
        <v>17</v>
      </c>
      <c r="D57" s="92">
        <f t="shared" si="0"/>
        <v>0.005902777777777778</v>
      </c>
      <c r="E57" s="29">
        <v>0.02101851851851852</v>
      </c>
      <c r="F57" s="29"/>
      <c r="G57" s="11" t="s">
        <v>438</v>
      </c>
      <c r="H57" s="93">
        <v>2000</v>
      </c>
      <c r="I57" s="9">
        <v>1</v>
      </c>
      <c r="J57" s="95" t="s">
        <v>434</v>
      </c>
      <c r="K57" s="87">
        <v>3</v>
      </c>
      <c r="L57" s="29">
        <f t="shared" si="1"/>
        <v>0.0010416666666666667</v>
      </c>
      <c r="M57" s="87">
        <v>2</v>
      </c>
      <c r="N57" s="29">
        <f t="shared" si="2"/>
        <v>0.0006944444444444445</v>
      </c>
      <c r="O57" s="87">
        <v>3</v>
      </c>
      <c r="P57" s="29">
        <f t="shared" si="3"/>
        <v>0.0010416666666666667</v>
      </c>
      <c r="Q57" s="87">
        <v>4</v>
      </c>
      <c r="R57" s="29">
        <f t="shared" si="4"/>
        <v>0.001388888888888889</v>
      </c>
      <c r="S57" s="202">
        <f t="shared" si="5"/>
        <v>12</v>
      </c>
      <c r="T57" s="29">
        <f t="shared" si="6"/>
        <v>0.004166666666666667</v>
      </c>
      <c r="U57" s="29">
        <f t="shared" si="7"/>
        <v>0.015115740740740742</v>
      </c>
      <c r="V57" s="29">
        <f t="shared" si="8"/>
        <v>0.019282407407407408</v>
      </c>
      <c r="W57" s="361">
        <f t="shared" si="9"/>
        <v>0.005603009259259259</v>
      </c>
      <c r="X57" s="88">
        <v>3</v>
      </c>
      <c r="Y57" s="207">
        <v>106</v>
      </c>
      <c r="Z57" s="120"/>
    </row>
    <row r="58" spans="1:26" s="14" customFormat="1" ht="42.75" customHeight="1">
      <c r="A58" s="26">
        <v>32</v>
      </c>
      <c r="B58" s="26">
        <v>39</v>
      </c>
      <c r="C58" s="26">
        <v>39</v>
      </c>
      <c r="D58" s="92">
        <f t="shared" si="0"/>
        <v>0.013541666666666667</v>
      </c>
      <c r="E58" s="29">
        <v>0.028372685185185185</v>
      </c>
      <c r="F58" s="29"/>
      <c r="G58" s="11" t="s">
        <v>499</v>
      </c>
      <c r="H58" s="9">
        <v>2001</v>
      </c>
      <c r="I58" s="9">
        <v>1</v>
      </c>
      <c r="J58" s="115" t="s">
        <v>566</v>
      </c>
      <c r="K58" s="26">
        <v>3</v>
      </c>
      <c r="L58" s="29">
        <f t="shared" si="1"/>
        <v>0.0010416666666666667</v>
      </c>
      <c r="M58" s="26">
        <v>2</v>
      </c>
      <c r="N58" s="29">
        <f t="shared" si="2"/>
        <v>0.0006944444444444445</v>
      </c>
      <c r="O58" s="26">
        <v>5</v>
      </c>
      <c r="P58" s="29">
        <f t="shared" si="3"/>
        <v>0.0017361111111111112</v>
      </c>
      <c r="Q58" s="26">
        <v>3</v>
      </c>
      <c r="R58" s="29">
        <f t="shared" si="4"/>
        <v>0.0010416666666666667</v>
      </c>
      <c r="S58" s="202">
        <f t="shared" si="5"/>
        <v>13</v>
      </c>
      <c r="T58" s="29">
        <f t="shared" si="6"/>
        <v>0.0045138888888888885</v>
      </c>
      <c r="U58" s="29">
        <f t="shared" si="7"/>
        <v>0.014831018518518518</v>
      </c>
      <c r="V58" s="29">
        <f t="shared" si="8"/>
        <v>0.019344907407407408</v>
      </c>
      <c r="W58" s="361">
        <f t="shared" si="9"/>
        <v>0.005665509259259259</v>
      </c>
      <c r="X58" s="88">
        <v>3</v>
      </c>
      <c r="Y58" s="207">
        <v>105</v>
      </c>
      <c r="Z58" s="120"/>
    </row>
    <row r="59" spans="1:26" s="14" customFormat="1" ht="42.75" customHeight="1">
      <c r="A59" s="26">
        <v>33</v>
      </c>
      <c r="B59" s="26">
        <v>34</v>
      </c>
      <c r="C59" s="26">
        <v>34</v>
      </c>
      <c r="D59" s="92">
        <f aca="true" t="shared" si="10" ref="D59:D76">$G$22+C59*$G$23</f>
        <v>0.011805555555555555</v>
      </c>
      <c r="E59" s="29">
        <v>0.028443287037037038</v>
      </c>
      <c r="F59" s="29"/>
      <c r="G59" s="11" t="s">
        <v>280</v>
      </c>
      <c r="H59" s="9">
        <v>2001</v>
      </c>
      <c r="I59" s="9">
        <v>2</v>
      </c>
      <c r="J59" s="347" t="s">
        <v>579</v>
      </c>
      <c r="K59" s="26">
        <v>2</v>
      </c>
      <c r="L59" s="29">
        <f aca="true" t="shared" si="11" ref="L59:L76">K59*$G$24</f>
        <v>0.0006944444444444445</v>
      </c>
      <c r="M59" s="26">
        <v>5</v>
      </c>
      <c r="N59" s="29">
        <f aca="true" t="shared" si="12" ref="N59:N76">M59*$G$24</f>
        <v>0.0017361111111111112</v>
      </c>
      <c r="O59" s="26">
        <v>0</v>
      </c>
      <c r="P59" s="29">
        <f aca="true" t="shared" si="13" ref="P59:P76">O59*$G$24</f>
        <v>0</v>
      </c>
      <c r="Q59" s="26">
        <v>1</v>
      </c>
      <c r="R59" s="29">
        <f aca="true" t="shared" si="14" ref="R59:R76">Q59*$G$24</f>
        <v>0.00034722222222222224</v>
      </c>
      <c r="S59" s="202">
        <f aca="true" t="shared" si="15" ref="S59:S76">K59+M59+O59+Q59</f>
        <v>8</v>
      </c>
      <c r="T59" s="29">
        <f aca="true" t="shared" si="16" ref="T59:T76">L59+N59+P59+R59</f>
        <v>0.002777777777777778</v>
      </c>
      <c r="U59" s="29">
        <f aca="true" t="shared" si="17" ref="U59:U75">E59-D59-F59</f>
        <v>0.016637731481481483</v>
      </c>
      <c r="V59" s="29">
        <f aca="true" t="shared" si="18" ref="V59:V75">U59+T59</f>
        <v>0.01941550925925926</v>
      </c>
      <c r="W59" s="361">
        <f aca="true" t="shared" si="19" ref="W59:W75">V59-$V$27</f>
        <v>0.005736111111111112</v>
      </c>
      <c r="X59" s="88">
        <v>3</v>
      </c>
      <c r="Y59" s="207">
        <v>104</v>
      </c>
      <c r="Z59" s="120"/>
    </row>
    <row r="60" spans="1:26" s="14" customFormat="1" ht="42.75" customHeight="1">
      <c r="A60" s="26">
        <v>34</v>
      </c>
      <c r="B60" s="26">
        <v>50</v>
      </c>
      <c r="C60" s="26">
        <v>50</v>
      </c>
      <c r="D60" s="92">
        <f t="shared" si="10"/>
        <v>0.017361111111111112</v>
      </c>
      <c r="E60" s="29">
        <v>0.032622685185185185</v>
      </c>
      <c r="F60" s="29"/>
      <c r="G60" s="11" t="s">
        <v>487</v>
      </c>
      <c r="H60" s="93">
        <v>2001</v>
      </c>
      <c r="I60" s="9">
        <v>2</v>
      </c>
      <c r="J60" s="95" t="s">
        <v>478</v>
      </c>
      <c r="K60" s="26">
        <v>3</v>
      </c>
      <c r="L60" s="29">
        <f t="shared" si="11"/>
        <v>0.0010416666666666667</v>
      </c>
      <c r="M60" s="26">
        <v>1</v>
      </c>
      <c r="N60" s="29">
        <f t="shared" si="12"/>
        <v>0.00034722222222222224</v>
      </c>
      <c r="O60" s="26">
        <v>4</v>
      </c>
      <c r="P60" s="29">
        <f t="shared" si="13"/>
        <v>0.001388888888888889</v>
      </c>
      <c r="Q60" s="26">
        <v>4</v>
      </c>
      <c r="R60" s="29">
        <f t="shared" si="14"/>
        <v>0.001388888888888889</v>
      </c>
      <c r="S60" s="202">
        <f t="shared" si="15"/>
        <v>12</v>
      </c>
      <c r="T60" s="29">
        <f t="shared" si="16"/>
        <v>0.004166666666666667</v>
      </c>
      <c r="U60" s="29">
        <f t="shared" si="17"/>
        <v>0.015261574074074073</v>
      </c>
      <c r="V60" s="29">
        <f t="shared" si="18"/>
        <v>0.01942824074074074</v>
      </c>
      <c r="W60" s="361">
        <f t="shared" si="19"/>
        <v>0.00574884259259259</v>
      </c>
      <c r="X60" s="88">
        <v>3</v>
      </c>
      <c r="Y60" s="207" t="s">
        <v>33</v>
      </c>
      <c r="Z60" s="120"/>
    </row>
    <row r="61" spans="1:26" s="14" customFormat="1" ht="42.75" customHeight="1">
      <c r="A61" s="26">
        <v>35</v>
      </c>
      <c r="B61" s="26">
        <v>43</v>
      </c>
      <c r="C61" s="26">
        <v>43</v>
      </c>
      <c r="D61" s="92">
        <f t="shared" si="10"/>
        <v>0.014930555555555556</v>
      </c>
      <c r="E61" s="29">
        <v>0.03025347222222222</v>
      </c>
      <c r="F61" s="29"/>
      <c r="G61" s="11" t="s">
        <v>498</v>
      </c>
      <c r="H61" s="9">
        <v>2001</v>
      </c>
      <c r="I61" s="9">
        <v>1</v>
      </c>
      <c r="J61" s="115" t="s">
        <v>566</v>
      </c>
      <c r="K61" s="26">
        <v>3</v>
      </c>
      <c r="L61" s="29">
        <f t="shared" si="11"/>
        <v>0.0010416666666666667</v>
      </c>
      <c r="M61" s="26">
        <v>4</v>
      </c>
      <c r="N61" s="29">
        <f t="shared" si="12"/>
        <v>0.001388888888888889</v>
      </c>
      <c r="O61" s="26">
        <v>3</v>
      </c>
      <c r="P61" s="29">
        <f t="shared" si="13"/>
        <v>0.0010416666666666667</v>
      </c>
      <c r="Q61" s="26">
        <v>2</v>
      </c>
      <c r="R61" s="29">
        <f t="shared" si="14"/>
        <v>0.0006944444444444445</v>
      </c>
      <c r="S61" s="202">
        <f t="shared" si="15"/>
        <v>12</v>
      </c>
      <c r="T61" s="29">
        <f t="shared" si="16"/>
        <v>0.004166666666666667</v>
      </c>
      <c r="U61" s="29">
        <f t="shared" si="17"/>
        <v>0.015322916666666664</v>
      </c>
      <c r="V61" s="29">
        <f t="shared" si="18"/>
        <v>0.01948958333333333</v>
      </c>
      <c r="W61" s="361">
        <f t="shared" si="19"/>
        <v>0.005810185185185182</v>
      </c>
      <c r="X61" s="88">
        <v>3</v>
      </c>
      <c r="Y61" s="207"/>
      <c r="Z61" s="120"/>
    </row>
    <row r="62" spans="1:26" s="14" customFormat="1" ht="42.75" customHeight="1">
      <c r="A62" s="26">
        <v>36</v>
      </c>
      <c r="B62" s="26">
        <v>37</v>
      </c>
      <c r="C62" s="26">
        <v>37</v>
      </c>
      <c r="D62" s="92">
        <f t="shared" si="10"/>
        <v>0.012847222222222223</v>
      </c>
      <c r="E62" s="29">
        <v>0.029569444444444443</v>
      </c>
      <c r="F62" s="29"/>
      <c r="G62" s="11" t="s">
        <v>450</v>
      </c>
      <c r="H62" s="93">
        <v>2000</v>
      </c>
      <c r="I62" s="9">
        <v>2</v>
      </c>
      <c r="J62" s="115" t="s">
        <v>444</v>
      </c>
      <c r="K62" s="26">
        <v>0</v>
      </c>
      <c r="L62" s="29">
        <f t="shared" si="11"/>
        <v>0</v>
      </c>
      <c r="M62" s="26">
        <v>3</v>
      </c>
      <c r="N62" s="29">
        <f t="shared" si="12"/>
        <v>0.0010416666666666667</v>
      </c>
      <c r="O62" s="26">
        <v>1</v>
      </c>
      <c r="P62" s="29">
        <f t="shared" si="13"/>
        <v>0.00034722222222222224</v>
      </c>
      <c r="Q62" s="26">
        <v>4</v>
      </c>
      <c r="R62" s="29">
        <f t="shared" si="14"/>
        <v>0.001388888888888889</v>
      </c>
      <c r="S62" s="202">
        <f t="shared" si="15"/>
        <v>8</v>
      </c>
      <c r="T62" s="29">
        <f t="shared" si="16"/>
        <v>0.002777777777777778</v>
      </c>
      <c r="U62" s="29">
        <f t="shared" si="17"/>
        <v>0.01672222222222222</v>
      </c>
      <c r="V62" s="29">
        <f t="shared" si="18"/>
        <v>0.0195</v>
      </c>
      <c r="W62" s="361">
        <f t="shared" si="19"/>
        <v>0.005820601851851851</v>
      </c>
      <c r="X62" s="88">
        <v>3</v>
      </c>
      <c r="Y62" s="207">
        <v>103</v>
      </c>
      <c r="Z62" s="120"/>
    </row>
    <row r="63" spans="1:26" s="14" customFormat="1" ht="42.75" customHeight="1">
      <c r="A63" s="26">
        <v>37</v>
      </c>
      <c r="B63" s="26">
        <v>42</v>
      </c>
      <c r="C63" s="26">
        <v>42</v>
      </c>
      <c r="D63" s="92">
        <f t="shared" si="10"/>
        <v>0.014583333333333334</v>
      </c>
      <c r="E63" s="29">
        <v>0.030452546296296294</v>
      </c>
      <c r="F63" s="29"/>
      <c r="G63" s="11" t="s">
        <v>486</v>
      </c>
      <c r="H63" s="93">
        <v>2001</v>
      </c>
      <c r="I63" s="9" t="s">
        <v>398</v>
      </c>
      <c r="J63" s="95" t="s">
        <v>476</v>
      </c>
      <c r="K63" s="26">
        <v>2</v>
      </c>
      <c r="L63" s="29">
        <f t="shared" si="11"/>
        <v>0.0006944444444444445</v>
      </c>
      <c r="M63" s="26">
        <v>4</v>
      </c>
      <c r="N63" s="29">
        <f t="shared" si="12"/>
        <v>0.001388888888888889</v>
      </c>
      <c r="O63" s="26">
        <v>3</v>
      </c>
      <c r="P63" s="29">
        <f t="shared" si="13"/>
        <v>0.0010416666666666667</v>
      </c>
      <c r="Q63" s="26">
        <v>2</v>
      </c>
      <c r="R63" s="29">
        <f t="shared" si="14"/>
        <v>0.0006944444444444445</v>
      </c>
      <c r="S63" s="202">
        <f t="shared" si="15"/>
        <v>11</v>
      </c>
      <c r="T63" s="29">
        <f t="shared" si="16"/>
        <v>0.0038194444444444448</v>
      </c>
      <c r="U63" s="29">
        <f t="shared" si="17"/>
        <v>0.01586921296296296</v>
      </c>
      <c r="V63" s="29">
        <f t="shared" si="18"/>
        <v>0.019688657407407405</v>
      </c>
      <c r="W63" s="361">
        <f t="shared" si="19"/>
        <v>0.006009259259259256</v>
      </c>
      <c r="X63" s="88">
        <v>3</v>
      </c>
      <c r="Y63" s="207">
        <v>102</v>
      </c>
      <c r="Z63" s="120"/>
    </row>
    <row r="64" spans="1:26" s="14" customFormat="1" ht="42.75" customHeight="1">
      <c r="A64" s="182">
        <v>38</v>
      </c>
      <c r="B64" s="182">
        <v>29</v>
      </c>
      <c r="C64" s="182">
        <v>29</v>
      </c>
      <c r="D64" s="340">
        <f t="shared" si="10"/>
        <v>0.010069444444444445</v>
      </c>
      <c r="E64" s="29">
        <v>0.02582638888888889</v>
      </c>
      <c r="F64" s="185"/>
      <c r="G64" s="343" t="s">
        <v>471</v>
      </c>
      <c r="H64" s="207">
        <v>2000</v>
      </c>
      <c r="I64" s="26">
        <v>3</v>
      </c>
      <c r="J64" s="115" t="s">
        <v>466</v>
      </c>
      <c r="K64" s="182">
        <v>0</v>
      </c>
      <c r="L64" s="29">
        <f t="shared" si="11"/>
        <v>0</v>
      </c>
      <c r="M64" s="182">
        <v>5</v>
      </c>
      <c r="N64" s="29">
        <f t="shared" si="12"/>
        <v>0.0017361111111111112</v>
      </c>
      <c r="O64" s="182">
        <v>3</v>
      </c>
      <c r="P64" s="29">
        <f t="shared" si="13"/>
        <v>0.0010416666666666667</v>
      </c>
      <c r="Q64" s="182">
        <v>4</v>
      </c>
      <c r="R64" s="29">
        <f t="shared" si="14"/>
        <v>0.001388888888888889</v>
      </c>
      <c r="S64" s="202">
        <f t="shared" si="15"/>
        <v>12</v>
      </c>
      <c r="T64" s="29">
        <f t="shared" si="16"/>
        <v>0.004166666666666667</v>
      </c>
      <c r="U64" s="29">
        <f t="shared" si="17"/>
        <v>0.01575694444444444</v>
      </c>
      <c r="V64" s="29">
        <f t="shared" si="18"/>
        <v>0.019923611111111107</v>
      </c>
      <c r="W64" s="361">
        <f t="shared" si="19"/>
        <v>0.006244212962962958</v>
      </c>
      <c r="X64" s="88" t="s">
        <v>219</v>
      </c>
      <c r="Y64" s="207">
        <v>101</v>
      </c>
      <c r="Z64" s="120"/>
    </row>
    <row r="65" spans="1:26" s="14" customFormat="1" ht="42.75" customHeight="1">
      <c r="A65" s="182">
        <v>39</v>
      </c>
      <c r="B65" s="183">
        <v>4</v>
      </c>
      <c r="C65" s="183">
        <v>4</v>
      </c>
      <c r="D65" s="340">
        <f t="shared" si="10"/>
        <v>0.001388888888888889</v>
      </c>
      <c r="E65" s="29">
        <v>0.016229166666666666</v>
      </c>
      <c r="F65" s="185"/>
      <c r="G65" s="344" t="s">
        <v>403</v>
      </c>
      <c r="H65" s="93">
        <v>2001</v>
      </c>
      <c r="I65" s="26">
        <v>3</v>
      </c>
      <c r="J65" s="112" t="s">
        <v>227</v>
      </c>
      <c r="K65" s="183">
        <v>5</v>
      </c>
      <c r="L65" s="29">
        <f t="shared" si="11"/>
        <v>0.0017361111111111112</v>
      </c>
      <c r="M65" s="183">
        <v>3</v>
      </c>
      <c r="N65" s="29">
        <f t="shared" si="12"/>
        <v>0.0010416666666666667</v>
      </c>
      <c r="O65" s="183">
        <v>4</v>
      </c>
      <c r="P65" s="29">
        <f t="shared" si="13"/>
        <v>0.001388888888888889</v>
      </c>
      <c r="Q65" s="183">
        <v>3</v>
      </c>
      <c r="R65" s="29">
        <f t="shared" si="14"/>
        <v>0.0010416666666666667</v>
      </c>
      <c r="S65" s="202">
        <f t="shared" si="15"/>
        <v>15</v>
      </c>
      <c r="T65" s="29">
        <f t="shared" si="16"/>
        <v>0.005208333333333333</v>
      </c>
      <c r="U65" s="29">
        <f t="shared" si="17"/>
        <v>0.014840277777777777</v>
      </c>
      <c r="V65" s="29">
        <f t="shared" si="18"/>
        <v>0.02004861111111111</v>
      </c>
      <c r="W65" s="361">
        <f t="shared" si="19"/>
        <v>0.006369212962962962</v>
      </c>
      <c r="X65" s="88" t="s">
        <v>219</v>
      </c>
      <c r="Y65" s="207"/>
      <c r="Z65" s="120"/>
    </row>
    <row r="66" spans="1:26" s="14" customFormat="1" ht="42.75" customHeight="1">
      <c r="A66" s="182">
        <v>40</v>
      </c>
      <c r="B66" s="182">
        <v>12</v>
      </c>
      <c r="C66" s="182">
        <v>12</v>
      </c>
      <c r="D66" s="340">
        <f t="shared" si="10"/>
        <v>0.004166666666666667</v>
      </c>
      <c r="E66" s="29">
        <v>0.01945138888888889</v>
      </c>
      <c r="F66" s="185"/>
      <c r="G66" s="11" t="s">
        <v>483</v>
      </c>
      <c r="H66" s="9">
        <v>2000</v>
      </c>
      <c r="I66" s="9">
        <v>2</v>
      </c>
      <c r="J66" s="95" t="s">
        <v>478</v>
      </c>
      <c r="K66" s="182">
        <v>3</v>
      </c>
      <c r="L66" s="29">
        <f t="shared" si="11"/>
        <v>0.0010416666666666667</v>
      </c>
      <c r="M66" s="182">
        <v>5</v>
      </c>
      <c r="N66" s="29">
        <f t="shared" si="12"/>
        <v>0.0017361111111111112</v>
      </c>
      <c r="O66" s="182">
        <v>3</v>
      </c>
      <c r="P66" s="29">
        <f t="shared" si="13"/>
        <v>0.0010416666666666667</v>
      </c>
      <c r="Q66" s="182">
        <v>3</v>
      </c>
      <c r="R66" s="29">
        <f t="shared" si="14"/>
        <v>0.0010416666666666667</v>
      </c>
      <c r="S66" s="202">
        <f t="shared" si="15"/>
        <v>14</v>
      </c>
      <c r="T66" s="29">
        <f t="shared" si="16"/>
        <v>0.004861111111111111</v>
      </c>
      <c r="U66" s="29">
        <f t="shared" si="17"/>
        <v>0.015284722222222224</v>
      </c>
      <c r="V66" s="29">
        <f t="shared" si="18"/>
        <v>0.020145833333333335</v>
      </c>
      <c r="W66" s="361">
        <f t="shared" si="19"/>
        <v>0.006466435185185186</v>
      </c>
      <c r="X66" s="88" t="s">
        <v>219</v>
      </c>
      <c r="Y66" s="207">
        <v>100</v>
      </c>
      <c r="Z66" s="120"/>
    </row>
    <row r="67" spans="1:26" s="14" customFormat="1" ht="42.75" customHeight="1">
      <c r="A67" s="182">
        <v>41</v>
      </c>
      <c r="B67" s="182">
        <v>14</v>
      </c>
      <c r="C67" s="182">
        <v>14</v>
      </c>
      <c r="D67" s="340">
        <f t="shared" si="10"/>
        <v>0.004861111111111111</v>
      </c>
      <c r="E67" s="29">
        <v>0.020408564814814813</v>
      </c>
      <c r="F67" s="185"/>
      <c r="G67" s="344" t="s">
        <v>411</v>
      </c>
      <c r="H67" s="93">
        <v>2000</v>
      </c>
      <c r="I67" s="9">
        <v>1</v>
      </c>
      <c r="J67" s="95" t="s">
        <v>532</v>
      </c>
      <c r="K67" s="182">
        <v>5</v>
      </c>
      <c r="L67" s="29">
        <f t="shared" si="11"/>
        <v>0.0017361111111111112</v>
      </c>
      <c r="M67" s="182">
        <v>3</v>
      </c>
      <c r="N67" s="29">
        <f t="shared" si="12"/>
        <v>0.0010416666666666667</v>
      </c>
      <c r="O67" s="182">
        <v>1</v>
      </c>
      <c r="P67" s="29">
        <f t="shared" si="13"/>
        <v>0.00034722222222222224</v>
      </c>
      <c r="Q67" s="182">
        <v>5</v>
      </c>
      <c r="R67" s="29">
        <f t="shared" si="14"/>
        <v>0.0017361111111111112</v>
      </c>
      <c r="S67" s="202">
        <f t="shared" si="15"/>
        <v>14</v>
      </c>
      <c r="T67" s="29">
        <f t="shared" si="16"/>
        <v>0.004861111111111111</v>
      </c>
      <c r="U67" s="29">
        <f t="shared" si="17"/>
        <v>0.015547453703703702</v>
      </c>
      <c r="V67" s="29">
        <f t="shared" si="18"/>
        <v>0.020408564814814813</v>
      </c>
      <c r="W67" s="361">
        <f t="shared" si="19"/>
        <v>0.0067291666666666645</v>
      </c>
      <c r="X67" s="88" t="s">
        <v>219</v>
      </c>
      <c r="Y67" s="207">
        <v>99</v>
      </c>
      <c r="Z67" s="120"/>
    </row>
    <row r="68" spans="1:26" s="14" customFormat="1" ht="42.75" customHeight="1">
      <c r="A68" s="182">
        <v>42</v>
      </c>
      <c r="B68" s="182">
        <v>22</v>
      </c>
      <c r="C68" s="182">
        <v>22</v>
      </c>
      <c r="D68" s="340">
        <f t="shared" si="10"/>
        <v>0.0076388888888888895</v>
      </c>
      <c r="E68" s="29">
        <v>0.02357986111111111</v>
      </c>
      <c r="F68" s="185"/>
      <c r="G68" s="11" t="s">
        <v>484</v>
      </c>
      <c r="H68" s="93">
        <v>2001</v>
      </c>
      <c r="I68" s="9">
        <v>2</v>
      </c>
      <c r="J68" s="95" t="s">
        <v>478</v>
      </c>
      <c r="K68" s="182">
        <v>2</v>
      </c>
      <c r="L68" s="29">
        <f t="shared" si="11"/>
        <v>0.0006944444444444445</v>
      </c>
      <c r="M68" s="182">
        <v>4</v>
      </c>
      <c r="N68" s="29">
        <f t="shared" si="12"/>
        <v>0.001388888888888889</v>
      </c>
      <c r="O68" s="182">
        <v>3</v>
      </c>
      <c r="P68" s="29">
        <f t="shared" si="13"/>
        <v>0.0010416666666666667</v>
      </c>
      <c r="Q68" s="182">
        <v>4</v>
      </c>
      <c r="R68" s="29">
        <f t="shared" si="14"/>
        <v>0.001388888888888889</v>
      </c>
      <c r="S68" s="202">
        <f t="shared" si="15"/>
        <v>13</v>
      </c>
      <c r="T68" s="29">
        <f t="shared" si="16"/>
        <v>0.004513888888888889</v>
      </c>
      <c r="U68" s="29">
        <f t="shared" si="17"/>
        <v>0.01594097222222222</v>
      </c>
      <c r="V68" s="29">
        <f t="shared" si="18"/>
        <v>0.02045486111111111</v>
      </c>
      <c r="W68" s="361">
        <f t="shared" si="19"/>
        <v>0.006775462962962962</v>
      </c>
      <c r="X68" s="88" t="s">
        <v>219</v>
      </c>
      <c r="Y68" s="207"/>
      <c r="Z68" s="120"/>
    </row>
    <row r="69" spans="1:26" s="14" customFormat="1" ht="42.75" customHeight="1">
      <c r="A69" s="182">
        <v>43</v>
      </c>
      <c r="B69" s="182">
        <v>27</v>
      </c>
      <c r="C69" s="182">
        <v>27</v>
      </c>
      <c r="D69" s="340">
        <f t="shared" si="10"/>
        <v>0.009375</v>
      </c>
      <c r="E69" s="29">
        <v>0.024412037037037038</v>
      </c>
      <c r="F69" s="185"/>
      <c r="G69" s="343" t="s">
        <v>470</v>
      </c>
      <c r="H69" s="207">
        <v>2000</v>
      </c>
      <c r="I69" s="26">
        <v>3</v>
      </c>
      <c r="J69" s="115" t="s">
        <v>466</v>
      </c>
      <c r="K69" s="182">
        <v>5</v>
      </c>
      <c r="L69" s="29">
        <f t="shared" si="11"/>
        <v>0.0017361111111111112</v>
      </c>
      <c r="M69" s="182">
        <v>5</v>
      </c>
      <c r="N69" s="29">
        <f t="shared" si="12"/>
        <v>0.0017361111111111112</v>
      </c>
      <c r="O69" s="182">
        <v>3</v>
      </c>
      <c r="P69" s="29">
        <f t="shared" si="13"/>
        <v>0.0010416666666666667</v>
      </c>
      <c r="Q69" s="182">
        <v>3</v>
      </c>
      <c r="R69" s="29">
        <f t="shared" si="14"/>
        <v>0.0010416666666666667</v>
      </c>
      <c r="S69" s="202">
        <f t="shared" si="15"/>
        <v>16</v>
      </c>
      <c r="T69" s="29">
        <f t="shared" si="16"/>
        <v>0.005555555555555556</v>
      </c>
      <c r="U69" s="29">
        <f t="shared" si="17"/>
        <v>0.015037037037037038</v>
      </c>
      <c r="V69" s="29">
        <f t="shared" si="18"/>
        <v>0.020592592592592593</v>
      </c>
      <c r="W69" s="361">
        <f t="shared" si="19"/>
        <v>0.006913194444444444</v>
      </c>
      <c r="X69" s="88" t="s">
        <v>219</v>
      </c>
      <c r="Y69" s="207"/>
      <c r="Z69" s="120"/>
    </row>
    <row r="70" spans="1:26" s="14" customFormat="1" ht="42.75" customHeight="1">
      <c r="A70" s="182">
        <v>44</v>
      </c>
      <c r="B70" s="182">
        <v>47</v>
      </c>
      <c r="C70" s="182">
        <v>47</v>
      </c>
      <c r="D70" s="340">
        <f t="shared" si="10"/>
        <v>0.016319444444444445</v>
      </c>
      <c r="E70" s="29">
        <v>0.03369444444444445</v>
      </c>
      <c r="F70" s="185"/>
      <c r="G70" s="344" t="s">
        <v>281</v>
      </c>
      <c r="H70" s="9">
        <v>2001</v>
      </c>
      <c r="I70" s="9">
        <v>3</v>
      </c>
      <c r="J70" s="347" t="s">
        <v>580</v>
      </c>
      <c r="K70" s="182">
        <v>3</v>
      </c>
      <c r="L70" s="29">
        <f t="shared" si="11"/>
        <v>0.0010416666666666667</v>
      </c>
      <c r="M70" s="182">
        <v>1</v>
      </c>
      <c r="N70" s="29">
        <f t="shared" si="12"/>
        <v>0.00034722222222222224</v>
      </c>
      <c r="O70" s="182">
        <v>5</v>
      </c>
      <c r="P70" s="29">
        <f t="shared" si="13"/>
        <v>0.0017361111111111112</v>
      </c>
      <c r="Q70" s="182">
        <v>1</v>
      </c>
      <c r="R70" s="29">
        <f t="shared" si="14"/>
        <v>0.00034722222222222224</v>
      </c>
      <c r="S70" s="202">
        <f t="shared" si="15"/>
        <v>10</v>
      </c>
      <c r="T70" s="29">
        <f t="shared" si="16"/>
        <v>0.0034722222222222225</v>
      </c>
      <c r="U70" s="29">
        <f t="shared" si="17"/>
        <v>0.017375000000000005</v>
      </c>
      <c r="V70" s="29">
        <f t="shared" si="18"/>
        <v>0.02084722222222223</v>
      </c>
      <c r="W70" s="361">
        <f t="shared" si="19"/>
        <v>0.00716782407407408</v>
      </c>
      <c r="X70" s="88" t="s">
        <v>219</v>
      </c>
      <c r="Y70" s="207"/>
      <c r="Z70" s="120"/>
    </row>
    <row r="71" spans="1:26" s="14" customFormat="1" ht="42.75" customHeight="1">
      <c r="A71" s="182">
        <v>45</v>
      </c>
      <c r="B71" s="182">
        <v>46</v>
      </c>
      <c r="C71" s="182">
        <v>46</v>
      </c>
      <c r="D71" s="340">
        <f t="shared" si="10"/>
        <v>0.015972222222222224</v>
      </c>
      <c r="E71" s="29">
        <v>0.032774305555555557</v>
      </c>
      <c r="F71" s="185"/>
      <c r="G71" s="11" t="s">
        <v>419</v>
      </c>
      <c r="H71" s="9">
        <v>2000</v>
      </c>
      <c r="I71" s="9">
        <v>1</v>
      </c>
      <c r="J71" s="95" t="s">
        <v>414</v>
      </c>
      <c r="K71" s="182">
        <v>3</v>
      </c>
      <c r="L71" s="29">
        <f t="shared" si="11"/>
        <v>0.0010416666666666667</v>
      </c>
      <c r="M71" s="182">
        <v>4</v>
      </c>
      <c r="N71" s="29">
        <f t="shared" si="12"/>
        <v>0.001388888888888889</v>
      </c>
      <c r="O71" s="182">
        <v>2</v>
      </c>
      <c r="P71" s="29">
        <f t="shared" si="13"/>
        <v>0.0006944444444444445</v>
      </c>
      <c r="Q71" s="182">
        <v>3</v>
      </c>
      <c r="R71" s="29">
        <f t="shared" si="14"/>
        <v>0.0010416666666666667</v>
      </c>
      <c r="S71" s="202">
        <f t="shared" si="15"/>
        <v>12</v>
      </c>
      <c r="T71" s="29">
        <f t="shared" si="16"/>
        <v>0.004166666666666667</v>
      </c>
      <c r="U71" s="29">
        <f t="shared" si="17"/>
        <v>0.016802083333333332</v>
      </c>
      <c r="V71" s="29">
        <f t="shared" si="18"/>
        <v>0.020968749999999998</v>
      </c>
      <c r="W71" s="361">
        <f t="shared" si="19"/>
        <v>0.007289351851851849</v>
      </c>
      <c r="X71" s="88" t="s">
        <v>219</v>
      </c>
      <c r="Y71" s="207"/>
      <c r="Z71" s="120"/>
    </row>
    <row r="72" spans="1:26" s="14" customFormat="1" ht="42.75" customHeight="1">
      <c r="A72" s="182">
        <v>46</v>
      </c>
      <c r="B72" s="182">
        <v>23</v>
      </c>
      <c r="C72" s="182">
        <v>23</v>
      </c>
      <c r="D72" s="340">
        <f t="shared" si="10"/>
        <v>0.007986111111111112</v>
      </c>
      <c r="E72" s="29">
        <v>0.025591435185185186</v>
      </c>
      <c r="F72" s="185"/>
      <c r="G72" s="343" t="s">
        <v>452</v>
      </c>
      <c r="H72" s="207">
        <v>2001</v>
      </c>
      <c r="I72" s="26">
        <v>3</v>
      </c>
      <c r="J72" s="115" t="s">
        <v>444</v>
      </c>
      <c r="K72" s="182">
        <v>2</v>
      </c>
      <c r="L72" s="29">
        <f t="shared" si="11"/>
        <v>0.0006944444444444445</v>
      </c>
      <c r="M72" s="182">
        <v>2</v>
      </c>
      <c r="N72" s="29">
        <f t="shared" si="12"/>
        <v>0.0006944444444444445</v>
      </c>
      <c r="O72" s="182">
        <v>4</v>
      </c>
      <c r="P72" s="29">
        <f t="shared" si="13"/>
        <v>0.001388888888888889</v>
      </c>
      <c r="Q72" s="182">
        <v>2</v>
      </c>
      <c r="R72" s="29">
        <f t="shared" si="14"/>
        <v>0.0006944444444444445</v>
      </c>
      <c r="S72" s="202">
        <f t="shared" si="15"/>
        <v>10</v>
      </c>
      <c r="T72" s="29">
        <f t="shared" si="16"/>
        <v>0.0034722222222222225</v>
      </c>
      <c r="U72" s="29">
        <f t="shared" si="17"/>
        <v>0.017605324074074072</v>
      </c>
      <c r="V72" s="29">
        <f t="shared" si="18"/>
        <v>0.021077546296296296</v>
      </c>
      <c r="W72" s="361">
        <f t="shared" si="19"/>
        <v>0.007398148148148147</v>
      </c>
      <c r="X72" s="88" t="s">
        <v>219</v>
      </c>
      <c r="Y72" s="207">
        <v>98</v>
      </c>
      <c r="Z72" s="120"/>
    </row>
    <row r="73" spans="1:26" s="14" customFormat="1" ht="42.75" customHeight="1">
      <c r="A73" s="182">
        <v>47</v>
      </c>
      <c r="B73" s="182">
        <v>28</v>
      </c>
      <c r="C73" s="182">
        <v>28</v>
      </c>
      <c r="D73" s="340">
        <f t="shared" si="10"/>
        <v>0.009722222222222222</v>
      </c>
      <c r="E73" s="29">
        <v>0.026894675925925926</v>
      </c>
      <c r="F73" s="185"/>
      <c r="G73" s="343" t="s">
        <v>410</v>
      </c>
      <c r="H73" s="207">
        <v>2000</v>
      </c>
      <c r="I73" s="26">
        <v>1</v>
      </c>
      <c r="J73" s="95" t="s">
        <v>523</v>
      </c>
      <c r="K73" s="182">
        <v>4</v>
      </c>
      <c r="L73" s="29">
        <f t="shared" si="11"/>
        <v>0.001388888888888889</v>
      </c>
      <c r="M73" s="182">
        <v>1</v>
      </c>
      <c r="N73" s="29">
        <f t="shared" si="12"/>
        <v>0.00034722222222222224</v>
      </c>
      <c r="O73" s="182">
        <v>5</v>
      </c>
      <c r="P73" s="29">
        <f t="shared" si="13"/>
        <v>0.0017361111111111112</v>
      </c>
      <c r="Q73" s="182">
        <v>2</v>
      </c>
      <c r="R73" s="29">
        <f t="shared" si="14"/>
        <v>0.0006944444444444445</v>
      </c>
      <c r="S73" s="202">
        <f t="shared" si="15"/>
        <v>12</v>
      </c>
      <c r="T73" s="29">
        <f t="shared" si="16"/>
        <v>0.004166666666666667</v>
      </c>
      <c r="U73" s="29">
        <f t="shared" si="17"/>
        <v>0.017172453703703704</v>
      </c>
      <c r="V73" s="29">
        <f t="shared" si="18"/>
        <v>0.02133912037037037</v>
      </c>
      <c r="W73" s="361">
        <f t="shared" si="19"/>
        <v>0.0076597222222222205</v>
      </c>
      <c r="X73" s="88" t="s">
        <v>219</v>
      </c>
      <c r="Y73" s="207">
        <v>97</v>
      </c>
      <c r="Z73" s="120"/>
    </row>
    <row r="74" spans="1:26" s="14" customFormat="1" ht="42.75" customHeight="1">
      <c r="A74" s="182">
        <v>48</v>
      </c>
      <c r="B74" s="182">
        <v>49</v>
      </c>
      <c r="C74" s="182">
        <v>49</v>
      </c>
      <c r="D74" s="340">
        <f t="shared" si="10"/>
        <v>0.01701388888888889</v>
      </c>
      <c r="E74" s="29">
        <v>0.03430324074074074</v>
      </c>
      <c r="F74" s="185"/>
      <c r="G74" s="344" t="s">
        <v>426</v>
      </c>
      <c r="H74" s="93">
        <v>2002</v>
      </c>
      <c r="I74" s="9">
        <v>2</v>
      </c>
      <c r="J74" s="95" t="s">
        <v>425</v>
      </c>
      <c r="K74" s="182">
        <v>5</v>
      </c>
      <c r="L74" s="29">
        <f t="shared" si="11"/>
        <v>0.0017361111111111112</v>
      </c>
      <c r="M74" s="182">
        <v>3</v>
      </c>
      <c r="N74" s="29">
        <f t="shared" si="12"/>
        <v>0.0010416666666666667</v>
      </c>
      <c r="O74" s="182">
        <v>3</v>
      </c>
      <c r="P74" s="29">
        <f t="shared" si="13"/>
        <v>0.0010416666666666667</v>
      </c>
      <c r="Q74" s="182">
        <v>3</v>
      </c>
      <c r="R74" s="29">
        <f t="shared" si="14"/>
        <v>0.0010416666666666667</v>
      </c>
      <c r="S74" s="202">
        <f t="shared" si="15"/>
        <v>14</v>
      </c>
      <c r="T74" s="29">
        <f t="shared" si="16"/>
        <v>0.004861111111111111</v>
      </c>
      <c r="U74" s="29">
        <f t="shared" si="17"/>
        <v>0.017289351851851847</v>
      </c>
      <c r="V74" s="29">
        <f t="shared" si="18"/>
        <v>0.02215046296296296</v>
      </c>
      <c r="W74" s="361">
        <f t="shared" si="19"/>
        <v>0.00847106481481481</v>
      </c>
      <c r="X74" s="88" t="s">
        <v>219</v>
      </c>
      <c r="Y74" s="207"/>
      <c r="Z74" s="120"/>
    </row>
    <row r="75" spans="1:26" s="14" customFormat="1" ht="42.75" customHeight="1">
      <c r="A75" s="182">
        <v>49</v>
      </c>
      <c r="B75" s="182">
        <v>36</v>
      </c>
      <c r="C75" s="182">
        <v>36</v>
      </c>
      <c r="D75" s="340">
        <f t="shared" si="10"/>
        <v>0.0125</v>
      </c>
      <c r="E75" s="29">
        <v>0.029910879629629628</v>
      </c>
      <c r="F75" s="185"/>
      <c r="G75" s="11" t="s">
        <v>409</v>
      </c>
      <c r="H75" s="93">
        <v>2001</v>
      </c>
      <c r="I75" s="26">
        <v>1</v>
      </c>
      <c r="J75" s="95" t="s">
        <v>582</v>
      </c>
      <c r="K75" s="182">
        <v>5</v>
      </c>
      <c r="L75" s="29">
        <f t="shared" si="11"/>
        <v>0.0017361111111111112</v>
      </c>
      <c r="M75" s="182">
        <v>3</v>
      </c>
      <c r="N75" s="29">
        <f t="shared" si="12"/>
        <v>0.0010416666666666667</v>
      </c>
      <c r="O75" s="182">
        <v>5</v>
      </c>
      <c r="P75" s="29">
        <f t="shared" si="13"/>
        <v>0.0017361111111111112</v>
      </c>
      <c r="Q75" s="182">
        <v>3</v>
      </c>
      <c r="R75" s="29">
        <f t="shared" si="14"/>
        <v>0.0010416666666666667</v>
      </c>
      <c r="S75" s="202">
        <f t="shared" si="15"/>
        <v>16</v>
      </c>
      <c r="T75" s="29">
        <f t="shared" si="16"/>
        <v>0.005555555555555556</v>
      </c>
      <c r="U75" s="29">
        <f t="shared" si="17"/>
        <v>0.017410879629629627</v>
      </c>
      <c r="V75" s="29">
        <f t="shared" si="18"/>
        <v>0.022966435185185183</v>
      </c>
      <c r="W75" s="361">
        <f t="shared" si="19"/>
        <v>0.009287037037037035</v>
      </c>
      <c r="X75" s="88"/>
      <c r="Y75" s="207">
        <v>96</v>
      </c>
      <c r="Z75" s="120"/>
    </row>
    <row r="76" spans="1:26" s="14" customFormat="1" ht="42.75" customHeight="1" hidden="1">
      <c r="A76" s="182"/>
      <c r="B76" s="182">
        <v>45</v>
      </c>
      <c r="C76" s="182">
        <v>45</v>
      </c>
      <c r="D76" s="340">
        <f t="shared" si="10"/>
        <v>0.015625</v>
      </c>
      <c r="E76" s="29">
        <v>0.041666666666666664</v>
      </c>
      <c r="F76" s="185"/>
      <c r="G76" s="11" t="s">
        <v>379</v>
      </c>
      <c r="H76" s="93">
        <v>2000</v>
      </c>
      <c r="I76" s="9">
        <v>1</v>
      </c>
      <c r="J76" s="95" t="s">
        <v>380</v>
      </c>
      <c r="K76" s="182">
        <v>1</v>
      </c>
      <c r="L76" s="29">
        <f t="shared" si="11"/>
        <v>0.00034722222222222224</v>
      </c>
      <c r="M76" s="182">
        <v>2</v>
      </c>
      <c r="N76" s="29">
        <f t="shared" si="12"/>
        <v>0.0006944444444444445</v>
      </c>
      <c r="O76" s="182">
        <v>1</v>
      </c>
      <c r="P76" s="29">
        <f t="shared" si="13"/>
        <v>0.00034722222222222224</v>
      </c>
      <c r="Q76" s="182">
        <v>0</v>
      </c>
      <c r="R76" s="29">
        <f t="shared" si="14"/>
        <v>0</v>
      </c>
      <c r="S76" s="202">
        <f t="shared" si="15"/>
        <v>4</v>
      </c>
      <c r="T76" s="29">
        <f t="shared" si="16"/>
        <v>0.001388888888888889</v>
      </c>
      <c r="U76" s="29"/>
      <c r="V76" s="29" t="s">
        <v>575</v>
      </c>
      <c r="W76" s="29"/>
      <c r="X76" s="88"/>
      <c r="Y76" s="207"/>
      <c r="Z76" s="120"/>
    </row>
    <row r="77" spans="1:26" s="14" customFormat="1" ht="24.75" customHeight="1" hidden="1">
      <c r="A77" s="182">
        <v>51</v>
      </c>
      <c r="B77" s="182">
        <v>51</v>
      </c>
      <c r="C77" s="182">
        <v>51</v>
      </c>
      <c r="D77" s="340">
        <f aca="true" t="shared" si="20" ref="D77:D85">$G$22+C77*$G$23</f>
        <v>0.017708333333333333</v>
      </c>
      <c r="E77" s="29">
        <v>0.041666666666666664</v>
      </c>
      <c r="F77" s="185"/>
      <c r="G77" s="186"/>
      <c r="H77" s="329"/>
      <c r="I77" s="329"/>
      <c r="J77" s="190"/>
      <c r="K77" s="182"/>
      <c r="L77" s="29">
        <f>K77*$G$24</f>
        <v>0</v>
      </c>
      <c r="M77" s="182"/>
      <c r="N77" s="29">
        <f>M77*$G$24</f>
        <v>0</v>
      </c>
      <c r="O77" s="182"/>
      <c r="P77" s="29">
        <f>O77*$G$24</f>
        <v>0</v>
      </c>
      <c r="Q77" s="182"/>
      <c r="R77" s="29">
        <f>Q77*$G$24</f>
        <v>0</v>
      </c>
      <c r="S77" s="202">
        <f>K77+M77+O77+Q77</f>
        <v>0</v>
      </c>
      <c r="T77" s="29">
        <f>L77+N77+P77+R77</f>
        <v>0</v>
      </c>
      <c r="U77" s="29">
        <f>E77-D77-F77</f>
        <v>0.02395833333333333</v>
      </c>
      <c r="V77" s="29">
        <f>U77+T77</f>
        <v>0.02395833333333333</v>
      </c>
      <c r="W77" s="29">
        <f>V77-$V$27</f>
        <v>0.010278935185185183</v>
      </c>
      <c r="X77" s="29"/>
      <c r="Y77" s="26"/>
      <c r="Z77" s="120"/>
    </row>
    <row r="78" spans="1:26" s="14" customFormat="1" ht="24.75" customHeight="1" hidden="1">
      <c r="A78" s="182">
        <v>52</v>
      </c>
      <c r="B78" s="182">
        <v>52</v>
      </c>
      <c r="C78" s="182">
        <v>52</v>
      </c>
      <c r="D78" s="340">
        <f t="shared" si="20"/>
        <v>0.018055555555555557</v>
      </c>
      <c r="E78" s="29">
        <v>0.041666666666666664</v>
      </c>
      <c r="F78" s="185"/>
      <c r="G78" s="186"/>
      <c r="H78" s="329"/>
      <c r="I78" s="329"/>
      <c r="J78" s="190"/>
      <c r="K78" s="182"/>
      <c r="L78" s="29">
        <f>K78*$G$24</f>
        <v>0</v>
      </c>
      <c r="M78" s="182"/>
      <c r="N78" s="29">
        <f>M78*$G$24</f>
        <v>0</v>
      </c>
      <c r="O78" s="182"/>
      <c r="P78" s="29">
        <f>O78*$G$24</f>
        <v>0</v>
      </c>
      <c r="Q78" s="182"/>
      <c r="R78" s="29">
        <f>Q78*$G$24</f>
        <v>0</v>
      </c>
      <c r="S78" s="202">
        <f>K78+M78+O78+Q78</f>
        <v>0</v>
      </c>
      <c r="T78" s="29">
        <f>L78+N78+P78+R78</f>
        <v>0</v>
      </c>
      <c r="U78" s="29">
        <f>E78-D78-F78</f>
        <v>0.023611111111111107</v>
      </c>
      <c r="V78" s="29">
        <f>U78+T78</f>
        <v>0.023611111111111107</v>
      </c>
      <c r="W78" s="29">
        <f>V78-$V$27</f>
        <v>0.009931712962962958</v>
      </c>
      <c r="X78" s="29"/>
      <c r="Y78" s="26"/>
      <c r="Z78" s="120"/>
    </row>
    <row r="79" spans="1:26" s="14" customFormat="1" ht="24.75" customHeight="1" hidden="1">
      <c r="A79" s="182">
        <v>53</v>
      </c>
      <c r="B79" s="182">
        <v>53</v>
      </c>
      <c r="C79" s="182">
        <v>53</v>
      </c>
      <c r="D79" s="340">
        <f t="shared" si="20"/>
        <v>0.01840277777777778</v>
      </c>
      <c r="E79" s="29">
        <v>0.041666666666666664</v>
      </c>
      <c r="F79" s="185"/>
      <c r="G79" s="186"/>
      <c r="H79" s="329"/>
      <c r="I79" s="329"/>
      <c r="J79" s="190"/>
      <c r="K79" s="182"/>
      <c r="L79" s="29">
        <f>K79*$G$24</f>
        <v>0</v>
      </c>
      <c r="M79" s="182"/>
      <c r="N79" s="29">
        <f>M79*$G$24</f>
        <v>0</v>
      </c>
      <c r="O79" s="182"/>
      <c r="P79" s="29">
        <f>O79*$G$24</f>
        <v>0</v>
      </c>
      <c r="Q79" s="182"/>
      <c r="R79" s="29">
        <f>Q79*$G$24</f>
        <v>0</v>
      </c>
      <c r="S79" s="202">
        <f>K79+M79+O79+Q79</f>
        <v>0</v>
      </c>
      <c r="T79" s="29">
        <f>L79+N79+P79+R79</f>
        <v>0</v>
      </c>
      <c r="U79" s="29">
        <f>E79-D79-F79</f>
        <v>0.023263888888888886</v>
      </c>
      <c r="V79" s="29">
        <f>U79+T79</f>
        <v>0.023263888888888886</v>
      </c>
      <c r="W79" s="29">
        <f>V79-$V$27</f>
        <v>0.009584490740740737</v>
      </c>
      <c r="X79" s="29"/>
      <c r="Y79" s="26"/>
      <c r="Z79" s="120"/>
    </row>
    <row r="80" spans="1:26" s="14" customFormat="1" ht="24.75" customHeight="1" hidden="1">
      <c r="A80" s="182">
        <v>54</v>
      </c>
      <c r="B80" s="182">
        <v>54</v>
      </c>
      <c r="C80" s="182">
        <v>54</v>
      </c>
      <c r="D80" s="340">
        <f t="shared" si="20"/>
        <v>0.01875</v>
      </c>
      <c r="E80" s="29">
        <v>0.041666666666666664</v>
      </c>
      <c r="F80" s="185"/>
      <c r="G80" s="186"/>
      <c r="H80" s="329"/>
      <c r="I80" s="329"/>
      <c r="J80" s="190"/>
      <c r="K80" s="182"/>
      <c r="L80" s="29">
        <f>K80*$G$24</f>
        <v>0</v>
      </c>
      <c r="M80" s="182"/>
      <c r="N80" s="29">
        <f>M80*$G$24</f>
        <v>0</v>
      </c>
      <c r="O80" s="182"/>
      <c r="P80" s="29">
        <f>O80*$G$24</f>
        <v>0</v>
      </c>
      <c r="Q80" s="182"/>
      <c r="R80" s="29">
        <f>Q80*$G$24</f>
        <v>0</v>
      </c>
      <c r="S80" s="202">
        <f>K80+M80+O80+Q80</f>
        <v>0</v>
      </c>
      <c r="T80" s="29">
        <f>L80+N80+P80+R80</f>
        <v>0</v>
      </c>
      <c r="U80" s="29">
        <f>E80-D80-F80</f>
        <v>0.022916666666666665</v>
      </c>
      <c r="V80" s="29">
        <f>U80+T80</f>
        <v>0.022916666666666665</v>
      </c>
      <c r="W80" s="29">
        <f>V80-$V$27</f>
        <v>0.009237268518518516</v>
      </c>
      <c r="X80" s="29"/>
      <c r="Y80" s="26"/>
      <c r="Z80" s="120"/>
    </row>
    <row r="81" spans="1:26" s="14" customFormat="1" ht="24.75" customHeight="1" hidden="1">
      <c r="A81" s="182">
        <v>55</v>
      </c>
      <c r="B81" s="182">
        <v>55</v>
      </c>
      <c r="C81" s="182">
        <v>55</v>
      </c>
      <c r="D81" s="340">
        <f t="shared" si="20"/>
        <v>0.019097222222222224</v>
      </c>
      <c r="E81" s="29">
        <v>0.041666666666666664</v>
      </c>
      <c r="F81" s="185"/>
      <c r="G81" s="186"/>
      <c r="H81" s="329"/>
      <c r="I81" s="329"/>
      <c r="J81" s="190"/>
      <c r="K81" s="182"/>
      <c r="L81" s="29">
        <f>K81*$G$24</f>
        <v>0</v>
      </c>
      <c r="M81" s="182"/>
      <c r="N81" s="29">
        <f>M81*$G$24</f>
        <v>0</v>
      </c>
      <c r="O81" s="182"/>
      <c r="P81" s="29">
        <f>O81*$G$24</f>
        <v>0</v>
      </c>
      <c r="Q81" s="182"/>
      <c r="R81" s="29">
        <f>Q81*$G$24</f>
        <v>0</v>
      </c>
      <c r="S81" s="202">
        <f>K81+M81+O81+Q81</f>
        <v>0</v>
      </c>
      <c r="T81" s="29">
        <f>L81+N81+P81+R81</f>
        <v>0</v>
      </c>
      <c r="U81" s="29">
        <f>E81-D81-F81</f>
        <v>0.02256944444444444</v>
      </c>
      <c r="V81" s="29">
        <f>U81+T81</f>
        <v>0.02256944444444444</v>
      </c>
      <c r="W81" s="29">
        <f>V81-$V$27</f>
        <v>0.008890046296296292</v>
      </c>
      <c r="X81" s="29"/>
      <c r="Y81" s="26"/>
      <c r="Z81" s="120"/>
    </row>
    <row r="82" spans="1:26" s="14" customFormat="1" ht="24.75" customHeight="1" hidden="1">
      <c r="A82" s="182">
        <v>56</v>
      </c>
      <c r="B82" s="182">
        <v>56</v>
      </c>
      <c r="C82" s="182">
        <v>56</v>
      </c>
      <c r="D82" s="340">
        <f t="shared" si="20"/>
        <v>0.019444444444444445</v>
      </c>
      <c r="E82" s="29">
        <v>0.041666666666666664</v>
      </c>
      <c r="F82" s="185"/>
      <c r="G82" s="186"/>
      <c r="H82" s="329"/>
      <c r="I82" s="329"/>
      <c r="J82" s="190"/>
      <c r="K82" s="182"/>
      <c r="L82" s="29">
        <f>K82*$G$24</f>
        <v>0</v>
      </c>
      <c r="M82" s="182"/>
      <c r="N82" s="29">
        <f>M82*$G$24</f>
        <v>0</v>
      </c>
      <c r="O82" s="182"/>
      <c r="P82" s="29">
        <f>O82*$G$24</f>
        <v>0</v>
      </c>
      <c r="Q82" s="182"/>
      <c r="R82" s="29">
        <f>Q82*$G$24</f>
        <v>0</v>
      </c>
      <c r="S82" s="202">
        <f>K82+M82+O82+Q82</f>
        <v>0</v>
      </c>
      <c r="T82" s="29">
        <f>L82+N82+P82+R82</f>
        <v>0</v>
      </c>
      <c r="U82" s="29">
        <f>E82-D82-F82</f>
        <v>0.02222222222222222</v>
      </c>
      <c r="V82" s="29">
        <f>U82+T82</f>
        <v>0.02222222222222222</v>
      </c>
      <c r="W82" s="29">
        <f>V82-$V$27</f>
        <v>0.00854282407407407</v>
      </c>
      <c r="X82" s="29"/>
      <c r="Y82" s="26"/>
      <c r="Z82" s="120"/>
    </row>
    <row r="83" spans="1:26" s="14" customFormat="1" ht="24.75" customHeight="1" hidden="1">
      <c r="A83" s="182">
        <v>57</v>
      </c>
      <c r="B83" s="182">
        <v>57</v>
      </c>
      <c r="C83" s="182">
        <v>57</v>
      </c>
      <c r="D83" s="340">
        <f t="shared" si="20"/>
        <v>0.019791666666666666</v>
      </c>
      <c r="E83" s="29">
        <v>0.041666666666666664</v>
      </c>
      <c r="F83" s="185"/>
      <c r="G83" s="186"/>
      <c r="H83" s="329"/>
      <c r="I83" s="329"/>
      <c r="J83" s="190"/>
      <c r="K83" s="182"/>
      <c r="L83" s="29">
        <f>K83*$G$24</f>
        <v>0</v>
      </c>
      <c r="M83" s="182"/>
      <c r="N83" s="29">
        <f>M83*$G$24</f>
        <v>0</v>
      </c>
      <c r="O83" s="182"/>
      <c r="P83" s="29">
        <f>O83*$G$24</f>
        <v>0</v>
      </c>
      <c r="Q83" s="182"/>
      <c r="R83" s="29">
        <f>Q83*$G$24</f>
        <v>0</v>
      </c>
      <c r="S83" s="202">
        <f>K83+M83+O83+Q83</f>
        <v>0</v>
      </c>
      <c r="T83" s="29">
        <f>L83+N83+P83+R83</f>
        <v>0</v>
      </c>
      <c r="U83" s="29">
        <f>E83-D83-F83</f>
        <v>0.021875</v>
      </c>
      <c r="V83" s="29">
        <f>U83+T83</f>
        <v>0.021875</v>
      </c>
      <c r="W83" s="29">
        <f>V83-$V$27</f>
        <v>0.00819560185185185</v>
      </c>
      <c r="X83" s="29"/>
      <c r="Y83" s="26"/>
      <c r="Z83" s="120"/>
    </row>
    <row r="84" spans="1:26" s="14" customFormat="1" ht="24.75" customHeight="1" hidden="1">
      <c r="A84" s="182">
        <v>58</v>
      </c>
      <c r="B84" s="182">
        <v>58</v>
      </c>
      <c r="C84" s="182">
        <v>58</v>
      </c>
      <c r="D84" s="340">
        <f t="shared" si="20"/>
        <v>0.02013888888888889</v>
      </c>
      <c r="E84" s="29">
        <v>0.041666666666666664</v>
      </c>
      <c r="F84" s="185"/>
      <c r="G84" s="186"/>
      <c r="H84" s="329"/>
      <c r="I84" s="329"/>
      <c r="J84" s="190"/>
      <c r="K84" s="182"/>
      <c r="L84" s="29">
        <f>K84*$G$24</f>
        <v>0</v>
      </c>
      <c r="M84" s="182"/>
      <c r="N84" s="29">
        <f>M84*$G$24</f>
        <v>0</v>
      </c>
      <c r="O84" s="182"/>
      <c r="P84" s="29">
        <f>O84*$G$24</f>
        <v>0</v>
      </c>
      <c r="Q84" s="182"/>
      <c r="R84" s="29">
        <f>Q84*$G$24</f>
        <v>0</v>
      </c>
      <c r="S84" s="202">
        <f>K84+M84+O84+Q84</f>
        <v>0</v>
      </c>
      <c r="T84" s="29">
        <f>L84+N84+P84+R84</f>
        <v>0</v>
      </c>
      <c r="U84" s="29">
        <f>E84-D84-F84</f>
        <v>0.021527777777777774</v>
      </c>
      <c r="V84" s="29">
        <f>U84+T84</f>
        <v>0.021527777777777774</v>
      </c>
      <c r="W84" s="29">
        <f>V84-$V$27</f>
        <v>0.007848379629629625</v>
      </c>
      <c r="X84" s="29"/>
      <c r="Y84" s="26"/>
      <c r="Z84" s="120"/>
    </row>
    <row r="85" spans="1:26" s="14" customFormat="1" ht="24.75" customHeight="1" hidden="1">
      <c r="A85" s="182">
        <v>59</v>
      </c>
      <c r="B85" s="182">
        <v>59</v>
      </c>
      <c r="C85" s="182">
        <v>59</v>
      </c>
      <c r="D85" s="340">
        <f t="shared" si="20"/>
        <v>0.02048611111111111</v>
      </c>
      <c r="E85" s="29">
        <v>0.041666666666666664</v>
      </c>
      <c r="F85" s="185"/>
      <c r="G85" s="186"/>
      <c r="H85" s="329"/>
      <c r="I85" s="329"/>
      <c r="J85" s="190"/>
      <c r="K85" s="182"/>
      <c r="L85" s="29">
        <f>K85*$G$24</f>
        <v>0</v>
      </c>
      <c r="M85" s="182"/>
      <c r="N85" s="29">
        <f>M85*$G$24</f>
        <v>0</v>
      </c>
      <c r="O85" s="182"/>
      <c r="P85" s="29">
        <f>O85*$G$24</f>
        <v>0</v>
      </c>
      <c r="Q85" s="182"/>
      <c r="R85" s="29">
        <f>Q85*$G$24</f>
        <v>0</v>
      </c>
      <c r="S85" s="202">
        <f>K85+M85+O85+Q85</f>
        <v>0</v>
      </c>
      <c r="T85" s="29">
        <f>L85+N85+P85+R85</f>
        <v>0</v>
      </c>
      <c r="U85" s="29">
        <f>E85-D85-F85</f>
        <v>0.021180555555555553</v>
      </c>
      <c r="V85" s="29">
        <f>U85+T85</f>
        <v>0.021180555555555553</v>
      </c>
      <c r="W85" s="29">
        <f>V85-$V$27</f>
        <v>0.007501157407407404</v>
      </c>
      <c r="X85" s="29"/>
      <c r="Y85" s="26"/>
      <c r="Z85" s="120"/>
    </row>
    <row r="86" spans="1:26" s="14" customFormat="1" ht="24.75" customHeight="1" hidden="1">
      <c r="A86" s="182"/>
      <c r="B86" s="182"/>
      <c r="C86" s="182"/>
      <c r="D86" s="340"/>
      <c r="E86" s="185"/>
      <c r="F86" s="185"/>
      <c r="G86" s="186"/>
      <c r="H86" s="329"/>
      <c r="I86" s="329"/>
      <c r="J86" s="190"/>
      <c r="K86" s="182"/>
      <c r="L86" s="29"/>
      <c r="M86" s="182"/>
      <c r="N86" s="29"/>
      <c r="O86" s="182"/>
      <c r="P86" s="29"/>
      <c r="Q86" s="182"/>
      <c r="R86" s="29"/>
      <c r="S86" s="26"/>
      <c r="T86" s="29"/>
      <c r="U86" s="29"/>
      <c r="V86" s="29"/>
      <c r="W86" s="29"/>
      <c r="X86" s="29"/>
      <c r="Y86" s="26"/>
      <c r="Z86" s="120"/>
    </row>
    <row r="87" spans="1:26" s="14" customFormat="1" ht="24.75" customHeight="1" hidden="1">
      <c r="A87" s="182"/>
      <c r="B87" s="182"/>
      <c r="C87" s="182"/>
      <c r="D87" s="340"/>
      <c r="E87" s="185"/>
      <c r="F87" s="185"/>
      <c r="G87" s="186"/>
      <c r="H87" s="329"/>
      <c r="I87" s="329"/>
      <c r="J87" s="190"/>
      <c r="K87" s="182"/>
      <c r="L87" s="29"/>
      <c r="M87" s="182"/>
      <c r="N87" s="29"/>
      <c r="O87" s="182"/>
      <c r="P87" s="29"/>
      <c r="Q87" s="182"/>
      <c r="R87" s="29"/>
      <c r="S87" s="26"/>
      <c r="T87" s="29"/>
      <c r="U87" s="29"/>
      <c r="V87" s="29"/>
      <c r="W87" s="29"/>
      <c r="X87" s="29"/>
      <c r="Y87" s="26"/>
      <c r="Z87" s="120"/>
    </row>
    <row r="88" spans="1:26" s="14" customFormat="1" ht="24.75" customHeight="1" hidden="1">
      <c r="A88" s="182"/>
      <c r="B88" s="182"/>
      <c r="C88" s="182"/>
      <c r="D88" s="340"/>
      <c r="E88" s="185"/>
      <c r="F88" s="185"/>
      <c r="G88" s="186"/>
      <c r="H88" s="329"/>
      <c r="I88" s="329"/>
      <c r="J88" s="190"/>
      <c r="K88" s="182"/>
      <c r="L88" s="29"/>
      <c r="M88" s="182"/>
      <c r="N88" s="29"/>
      <c r="O88" s="182"/>
      <c r="P88" s="29"/>
      <c r="Q88" s="182"/>
      <c r="R88" s="29"/>
      <c r="S88" s="26"/>
      <c r="T88" s="29"/>
      <c r="U88" s="29"/>
      <c r="V88" s="29"/>
      <c r="W88" s="29"/>
      <c r="X88" s="29"/>
      <c r="Y88" s="26"/>
      <c r="Z88" s="120"/>
    </row>
    <row r="89" spans="1:26" s="14" customFormat="1" ht="24.75" customHeight="1" hidden="1">
      <c r="A89" s="182"/>
      <c r="B89" s="182"/>
      <c r="C89" s="182"/>
      <c r="D89" s="340"/>
      <c r="E89" s="185"/>
      <c r="F89" s="185"/>
      <c r="G89" s="186"/>
      <c r="H89" s="329"/>
      <c r="I89" s="329"/>
      <c r="J89" s="190"/>
      <c r="K89" s="182"/>
      <c r="L89" s="29"/>
      <c r="M89" s="182"/>
      <c r="N89" s="29"/>
      <c r="O89" s="182"/>
      <c r="P89" s="29"/>
      <c r="Q89" s="182"/>
      <c r="R89" s="29"/>
      <c r="S89" s="26"/>
      <c r="T89" s="29"/>
      <c r="U89" s="29"/>
      <c r="V89" s="29"/>
      <c r="W89" s="29"/>
      <c r="X89" s="29"/>
      <c r="Y89" s="26"/>
      <c r="Z89" s="120"/>
    </row>
    <row r="90" spans="1:26" s="14" customFormat="1" ht="24.75" customHeight="1" hidden="1">
      <c r="A90" s="182"/>
      <c r="B90" s="182"/>
      <c r="C90" s="182"/>
      <c r="D90" s="340"/>
      <c r="E90" s="185"/>
      <c r="F90" s="185"/>
      <c r="G90" s="186"/>
      <c r="H90" s="329"/>
      <c r="I90" s="329"/>
      <c r="J90" s="190"/>
      <c r="K90" s="182"/>
      <c r="L90" s="29"/>
      <c r="M90" s="182"/>
      <c r="N90" s="29"/>
      <c r="O90" s="182"/>
      <c r="P90" s="29"/>
      <c r="Q90" s="182"/>
      <c r="R90" s="29"/>
      <c r="S90" s="26"/>
      <c r="T90" s="29"/>
      <c r="U90" s="29"/>
      <c r="V90" s="29"/>
      <c r="W90" s="29"/>
      <c r="X90" s="29"/>
      <c r="Y90" s="26"/>
      <c r="Z90" s="120"/>
    </row>
    <row r="91" spans="1:26" s="14" customFormat="1" ht="24.75" customHeight="1" hidden="1">
      <c r="A91" s="182"/>
      <c r="B91" s="182"/>
      <c r="C91" s="182"/>
      <c r="D91" s="340"/>
      <c r="E91" s="185"/>
      <c r="F91" s="185"/>
      <c r="G91" s="186"/>
      <c r="H91" s="329"/>
      <c r="I91" s="329"/>
      <c r="J91" s="190"/>
      <c r="K91" s="182"/>
      <c r="L91" s="29"/>
      <c r="M91" s="182"/>
      <c r="N91" s="29"/>
      <c r="O91" s="182"/>
      <c r="P91" s="29"/>
      <c r="Q91" s="182"/>
      <c r="R91" s="29"/>
      <c r="S91" s="26"/>
      <c r="T91" s="29"/>
      <c r="U91" s="29"/>
      <c r="V91" s="29"/>
      <c r="W91" s="29"/>
      <c r="X91" s="29"/>
      <c r="Y91" s="26"/>
      <c r="Z91" s="120"/>
    </row>
    <row r="92" spans="1:26" s="14" customFormat="1" ht="24.75" customHeight="1" hidden="1">
      <c r="A92" s="182"/>
      <c r="B92" s="182"/>
      <c r="C92" s="182"/>
      <c r="D92" s="340"/>
      <c r="E92" s="185"/>
      <c r="F92" s="185"/>
      <c r="G92" s="186"/>
      <c r="H92" s="329"/>
      <c r="I92" s="329"/>
      <c r="J92" s="190"/>
      <c r="K92" s="182"/>
      <c r="L92" s="29"/>
      <c r="M92" s="182"/>
      <c r="N92" s="29"/>
      <c r="O92" s="182"/>
      <c r="P92" s="29"/>
      <c r="Q92" s="182"/>
      <c r="R92" s="29"/>
      <c r="S92" s="26"/>
      <c r="T92" s="29"/>
      <c r="U92" s="29"/>
      <c r="V92" s="29"/>
      <c r="W92" s="29"/>
      <c r="X92" s="29"/>
      <c r="Y92" s="26"/>
      <c r="Z92" s="120"/>
    </row>
    <row r="93" spans="1:26" s="14" customFormat="1" ht="24.75" customHeight="1" hidden="1">
      <c r="A93" s="182"/>
      <c r="B93" s="182"/>
      <c r="C93" s="182"/>
      <c r="D93" s="340"/>
      <c r="E93" s="185"/>
      <c r="F93" s="185"/>
      <c r="G93" s="186"/>
      <c r="H93" s="329"/>
      <c r="I93" s="329"/>
      <c r="J93" s="190"/>
      <c r="K93" s="182"/>
      <c r="L93" s="29"/>
      <c r="M93" s="182"/>
      <c r="N93" s="29"/>
      <c r="O93" s="182"/>
      <c r="P93" s="29"/>
      <c r="Q93" s="182"/>
      <c r="R93" s="29"/>
      <c r="S93" s="26"/>
      <c r="T93" s="29"/>
      <c r="U93" s="29"/>
      <c r="V93" s="29"/>
      <c r="W93" s="29"/>
      <c r="X93" s="29"/>
      <c r="Y93" s="26"/>
      <c r="Z93" s="120"/>
    </row>
    <row r="94" spans="1:26" s="14" customFormat="1" ht="24.75" customHeight="1" hidden="1">
      <c r="A94" s="182"/>
      <c r="B94" s="182"/>
      <c r="C94" s="182"/>
      <c r="D94" s="340"/>
      <c r="E94" s="185"/>
      <c r="F94" s="185"/>
      <c r="G94" s="186"/>
      <c r="H94" s="329"/>
      <c r="I94" s="329"/>
      <c r="J94" s="190"/>
      <c r="K94" s="182"/>
      <c r="L94" s="29"/>
      <c r="M94" s="182"/>
      <c r="N94" s="29"/>
      <c r="O94" s="182"/>
      <c r="P94" s="29"/>
      <c r="Q94" s="182"/>
      <c r="R94" s="29"/>
      <c r="S94" s="26"/>
      <c r="T94" s="29"/>
      <c r="U94" s="29"/>
      <c r="V94" s="29"/>
      <c r="W94" s="29"/>
      <c r="X94" s="29"/>
      <c r="Y94" s="26"/>
      <c r="Z94" s="120"/>
    </row>
    <row r="95" spans="1:26" s="14" customFormat="1" ht="24.75" customHeight="1" hidden="1">
      <c r="A95" s="182"/>
      <c r="B95" s="182"/>
      <c r="C95" s="182"/>
      <c r="D95" s="340"/>
      <c r="E95" s="185"/>
      <c r="F95" s="185"/>
      <c r="G95" s="186"/>
      <c r="H95" s="329"/>
      <c r="I95" s="329"/>
      <c r="J95" s="190"/>
      <c r="K95" s="182"/>
      <c r="L95" s="29"/>
      <c r="M95" s="182"/>
      <c r="N95" s="29"/>
      <c r="O95" s="182"/>
      <c r="P95" s="29"/>
      <c r="Q95" s="182"/>
      <c r="R95" s="29"/>
      <c r="S95" s="26"/>
      <c r="T95" s="29"/>
      <c r="U95" s="29"/>
      <c r="V95" s="29"/>
      <c r="W95" s="29"/>
      <c r="X95" s="29"/>
      <c r="Y95" s="26"/>
      <c r="Z95" s="120"/>
    </row>
    <row r="96" spans="1:26" s="14" customFormat="1" ht="24.75" customHeight="1" hidden="1">
      <c r="A96" s="182"/>
      <c r="B96" s="182"/>
      <c r="C96" s="182"/>
      <c r="D96" s="340"/>
      <c r="E96" s="185"/>
      <c r="F96" s="185"/>
      <c r="G96" s="186"/>
      <c r="H96" s="329"/>
      <c r="I96" s="329"/>
      <c r="J96" s="190"/>
      <c r="K96" s="182"/>
      <c r="L96" s="29"/>
      <c r="M96" s="182"/>
      <c r="N96" s="29"/>
      <c r="O96" s="182"/>
      <c r="P96" s="29"/>
      <c r="Q96" s="182"/>
      <c r="R96" s="29"/>
      <c r="S96" s="26"/>
      <c r="T96" s="29"/>
      <c r="U96" s="29"/>
      <c r="V96" s="29"/>
      <c r="W96" s="29"/>
      <c r="X96" s="29"/>
      <c r="Y96" s="26"/>
      <c r="Z96" s="120"/>
    </row>
    <row r="97" spans="1:26" s="14" customFormat="1" ht="24.75" customHeight="1" hidden="1">
      <c r="A97" s="182"/>
      <c r="B97" s="182"/>
      <c r="C97" s="182"/>
      <c r="D97" s="340"/>
      <c r="E97" s="185"/>
      <c r="F97" s="185"/>
      <c r="G97" s="186"/>
      <c r="H97" s="329"/>
      <c r="I97" s="329"/>
      <c r="J97" s="190"/>
      <c r="K97" s="182"/>
      <c r="L97" s="29"/>
      <c r="M97" s="182"/>
      <c r="N97" s="29"/>
      <c r="O97" s="182"/>
      <c r="P97" s="29"/>
      <c r="Q97" s="182"/>
      <c r="R97" s="29"/>
      <c r="S97" s="26"/>
      <c r="T97" s="29"/>
      <c r="U97" s="29"/>
      <c r="V97" s="29"/>
      <c r="W97" s="29"/>
      <c r="X97" s="29"/>
      <c r="Y97" s="26"/>
      <c r="Z97" s="120"/>
    </row>
    <row r="98" spans="1:26" s="14" customFormat="1" ht="24.75" customHeight="1" hidden="1">
      <c r="A98" s="182"/>
      <c r="B98" s="182"/>
      <c r="C98" s="182"/>
      <c r="D98" s="340"/>
      <c r="E98" s="185"/>
      <c r="F98" s="185"/>
      <c r="G98" s="186"/>
      <c r="H98" s="329"/>
      <c r="I98" s="329"/>
      <c r="J98" s="190"/>
      <c r="K98" s="182"/>
      <c r="L98" s="29"/>
      <c r="M98" s="182"/>
      <c r="N98" s="29"/>
      <c r="O98" s="182"/>
      <c r="P98" s="29"/>
      <c r="Q98" s="182"/>
      <c r="R98" s="29"/>
      <c r="S98" s="26"/>
      <c r="T98" s="29"/>
      <c r="U98" s="29"/>
      <c r="V98" s="29"/>
      <c r="W98" s="29"/>
      <c r="X98" s="29"/>
      <c r="Y98" s="26"/>
      <c r="Z98" s="120"/>
    </row>
    <row r="99" spans="1:26" s="14" customFormat="1" ht="24.75" customHeight="1" hidden="1">
      <c r="A99" s="182"/>
      <c r="B99" s="182"/>
      <c r="C99" s="182"/>
      <c r="D99" s="340"/>
      <c r="E99" s="185"/>
      <c r="F99" s="185"/>
      <c r="G99" s="186"/>
      <c r="H99" s="329"/>
      <c r="I99" s="329"/>
      <c r="J99" s="190"/>
      <c r="K99" s="182"/>
      <c r="L99" s="29"/>
      <c r="M99" s="182"/>
      <c r="N99" s="29"/>
      <c r="O99" s="182"/>
      <c r="P99" s="29"/>
      <c r="Q99" s="182"/>
      <c r="R99" s="29"/>
      <c r="S99" s="26"/>
      <c r="T99" s="29"/>
      <c r="U99" s="29"/>
      <c r="V99" s="29"/>
      <c r="W99" s="29"/>
      <c r="X99" s="29"/>
      <c r="Y99" s="26"/>
      <c r="Z99" s="120"/>
    </row>
    <row r="100" spans="1:26" s="14" customFormat="1" ht="24.75" customHeight="1" hidden="1">
      <c r="A100" s="182"/>
      <c r="B100" s="182"/>
      <c r="C100" s="182"/>
      <c r="D100" s="340"/>
      <c r="E100" s="185"/>
      <c r="F100" s="185"/>
      <c r="G100" s="186"/>
      <c r="H100" s="329"/>
      <c r="I100" s="329"/>
      <c r="J100" s="190"/>
      <c r="K100" s="182"/>
      <c r="L100" s="29"/>
      <c r="M100" s="182"/>
      <c r="N100" s="29"/>
      <c r="O100" s="182"/>
      <c r="P100" s="29"/>
      <c r="Q100" s="182"/>
      <c r="R100" s="29"/>
      <c r="S100" s="26"/>
      <c r="T100" s="29"/>
      <c r="U100" s="29"/>
      <c r="V100" s="29"/>
      <c r="W100" s="29"/>
      <c r="X100" s="29"/>
      <c r="Y100" s="26"/>
      <c r="Z100" s="120"/>
    </row>
    <row r="101" spans="1:26" s="14" customFormat="1" ht="24.75" customHeight="1" hidden="1">
      <c r="A101" s="182"/>
      <c r="B101" s="182"/>
      <c r="C101" s="182"/>
      <c r="D101" s="340"/>
      <c r="E101" s="185"/>
      <c r="F101" s="185"/>
      <c r="G101" s="186"/>
      <c r="H101" s="329"/>
      <c r="I101" s="329"/>
      <c r="J101" s="190"/>
      <c r="K101" s="182"/>
      <c r="L101" s="29"/>
      <c r="M101" s="182"/>
      <c r="N101" s="29"/>
      <c r="O101" s="182"/>
      <c r="P101" s="29"/>
      <c r="Q101" s="182"/>
      <c r="R101" s="29"/>
      <c r="S101" s="26"/>
      <c r="T101" s="29"/>
      <c r="U101" s="29"/>
      <c r="V101" s="29"/>
      <c r="W101" s="29"/>
      <c r="X101" s="29"/>
      <c r="Y101" s="26"/>
      <c r="Z101" s="120"/>
    </row>
    <row r="102" spans="1:26" s="14" customFormat="1" ht="24.75" customHeight="1" hidden="1">
      <c r="A102" s="182"/>
      <c r="B102" s="182"/>
      <c r="C102" s="182"/>
      <c r="D102" s="340"/>
      <c r="E102" s="185"/>
      <c r="F102" s="185"/>
      <c r="G102" s="186"/>
      <c r="H102" s="329"/>
      <c r="I102" s="329"/>
      <c r="J102" s="190"/>
      <c r="K102" s="182"/>
      <c r="L102" s="29"/>
      <c r="M102" s="182"/>
      <c r="N102" s="29"/>
      <c r="O102" s="182"/>
      <c r="P102" s="29"/>
      <c r="Q102" s="182"/>
      <c r="R102" s="29"/>
      <c r="S102" s="26"/>
      <c r="T102" s="29"/>
      <c r="U102" s="29"/>
      <c r="V102" s="29"/>
      <c r="W102" s="29"/>
      <c r="X102" s="29"/>
      <c r="Y102" s="26"/>
      <c r="Z102" s="120"/>
    </row>
    <row r="103" spans="1:26" s="14" customFormat="1" ht="24.75" customHeight="1" hidden="1">
      <c r="A103" s="182"/>
      <c r="B103" s="182"/>
      <c r="C103" s="182"/>
      <c r="D103" s="185"/>
      <c r="E103" s="185"/>
      <c r="F103" s="185"/>
      <c r="G103" s="186"/>
      <c r="H103" s="162"/>
      <c r="I103" s="173"/>
      <c r="J103" s="190"/>
      <c r="K103" s="182"/>
      <c r="L103" s="29">
        <f>K103*$G$24</f>
        <v>0</v>
      </c>
      <c r="M103" s="182"/>
      <c r="N103" s="29">
        <f>M103*$G$24</f>
        <v>0</v>
      </c>
      <c r="O103" s="182"/>
      <c r="P103" s="29">
        <f>O103*$G$24</f>
        <v>0</v>
      </c>
      <c r="Q103" s="182"/>
      <c r="R103" s="29">
        <f>Q103*$G$24</f>
        <v>0</v>
      </c>
      <c r="S103" s="26">
        <f>K103+M103+O103+Q103</f>
        <v>0</v>
      </c>
      <c r="T103" s="29">
        <f>L103+N103+P103+R103</f>
        <v>0</v>
      </c>
      <c r="U103" s="29">
        <f>E103-D103-F103</f>
        <v>0</v>
      </c>
      <c r="V103" s="29">
        <f>U103+T103</f>
        <v>0</v>
      </c>
      <c r="W103" s="29">
        <f>V103-$V$27</f>
        <v>-0.013679398148148149</v>
      </c>
      <c r="X103" s="29"/>
      <c r="Y103" s="26"/>
      <c r="Z103" s="120"/>
    </row>
    <row r="104" spans="1:25" ht="15">
      <c r="A104" s="487" t="s">
        <v>366</v>
      </c>
      <c r="B104" s="487"/>
      <c r="C104" s="487"/>
      <c r="D104" s="487"/>
      <c r="E104" s="487"/>
      <c r="F104" s="487"/>
      <c r="G104" s="487"/>
      <c r="H104" s="487"/>
      <c r="I104" s="487"/>
      <c r="J104" s="487"/>
      <c r="K104" s="487"/>
      <c r="L104" s="487"/>
      <c r="M104" s="487"/>
      <c r="N104" s="487"/>
      <c r="O104" s="487"/>
      <c r="P104" s="487"/>
      <c r="Q104" s="487"/>
      <c r="R104" s="487"/>
      <c r="S104" s="487"/>
      <c r="T104" s="487"/>
      <c r="U104" s="487"/>
      <c r="V104" s="487"/>
      <c r="W104" s="487"/>
      <c r="X104" s="487"/>
      <c r="Y104" s="487"/>
    </row>
    <row r="105" spans="1:25" ht="15">
      <c r="A105" s="486" t="s">
        <v>367</v>
      </c>
      <c r="B105" s="486"/>
      <c r="C105" s="486"/>
      <c r="D105" s="486"/>
      <c r="E105" s="486"/>
      <c r="F105" s="486"/>
      <c r="G105" s="486"/>
      <c r="H105" s="486"/>
      <c r="I105" s="486"/>
      <c r="J105" s="486"/>
      <c r="K105" s="486"/>
      <c r="L105" s="486"/>
      <c r="M105" s="486"/>
      <c r="N105" s="486"/>
      <c r="O105" s="486"/>
      <c r="P105" s="486"/>
      <c r="Q105" s="486"/>
      <c r="R105" s="486"/>
      <c r="S105" s="486"/>
      <c r="T105" s="486"/>
      <c r="U105" s="486"/>
      <c r="V105" s="486"/>
      <c r="W105" s="486"/>
      <c r="X105" s="486"/>
      <c r="Y105" s="486"/>
    </row>
    <row r="106" spans="1:26" ht="15" customHeight="1">
      <c r="A106" s="460" t="s">
        <v>576</v>
      </c>
      <c r="B106" s="460"/>
      <c r="C106" s="460"/>
      <c r="D106" s="460"/>
      <c r="E106" s="460"/>
      <c r="F106" s="460"/>
      <c r="G106" s="460"/>
      <c r="H106" s="460"/>
      <c r="I106" s="460"/>
      <c r="J106" s="460"/>
      <c r="K106" s="460"/>
      <c r="L106" s="460"/>
      <c r="M106" s="460"/>
      <c r="N106" s="460"/>
      <c r="O106" s="460"/>
      <c r="P106" s="460"/>
      <c r="Q106" s="460"/>
      <c r="R106" s="460"/>
      <c r="S106" s="460"/>
      <c r="T106" s="460"/>
      <c r="U106" s="460"/>
      <c r="V106" s="460"/>
      <c r="W106" s="460"/>
      <c r="X106" s="460"/>
      <c r="Y106" s="460"/>
      <c r="Z106" s="51"/>
    </row>
    <row r="107" spans="1:26" ht="15">
      <c r="A107" s="487" t="s">
        <v>1</v>
      </c>
      <c r="B107" s="487"/>
      <c r="C107" s="487"/>
      <c r="D107" s="487"/>
      <c r="E107" s="487"/>
      <c r="F107" s="487"/>
      <c r="G107" s="487"/>
      <c r="H107" s="487"/>
      <c r="I107" s="487"/>
      <c r="J107" s="487"/>
      <c r="K107" s="487"/>
      <c r="L107" s="487"/>
      <c r="M107" s="487"/>
      <c r="N107" s="487"/>
      <c r="O107" s="487"/>
      <c r="P107" s="487"/>
      <c r="Q107" s="487"/>
      <c r="R107" s="487"/>
      <c r="S107" s="487"/>
      <c r="T107" s="487"/>
      <c r="U107" s="487"/>
      <c r="V107" s="487"/>
      <c r="W107" s="487"/>
      <c r="X107" s="487"/>
      <c r="Y107" s="487"/>
      <c r="Z107" s="51"/>
    </row>
    <row r="108" spans="1:26" ht="15">
      <c r="A108" s="487" t="s">
        <v>368</v>
      </c>
      <c r="B108" s="487"/>
      <c r="C108" s="487"/>
      <c r="D108" s="487"/>
      <c r="E108" s="487"/>
      <c r="F108" s="487"/>
      <c r="G108" s="487"/>
      <c r="H108" s="487"/>
      <c r="I108" s="487"/>
      <c r="J108" s="487"/>
      <c r="K108" s="487"/>
      <c r="L108" s="487"/>
      <c r="M108" s="487"/>
      <c r="N108" s="487"/>
      <c r="O108" s="487"/>
      <c r="P108" s="487"/>
      <c r="Q108" s="487"/>
      <c r="R108" s="487"/>
      <c r="S108" s="487"/>
      <c r="T108" s="487"/>
      <c r="U108" s="487"/>
      <c r="V108" s="487"/>
      <c r="W108" s="487"/>
      <c r="X108" s="487"/>
      <c r="Y108" s="487"/>
      <c r="Z108" s="50"/>
    </row>
    <row r="109" spans="1:25" ht="15" customHeight="1">
      <c r="A109" s="488" t="s">
        <v>547</v>
      </c>
      <c r="B109" s="488"/>
      <c r="C109" s="488"/>
      <c r="D109" s="488"/>
      <c r="E109" s="488"/>
      <c r="F109" s="488"/>
      <c r="G109" s="488"/>
      <c r="H109" s="488"/>
      <c r="I109" s="488"/>
      <c r="J109" s="488"/>
      <c r="K109" s="488"/>
      <c r="L109" s="488"/>
      <c r="M109" s="488"/>
      <c r="N109" s="488"/>
      <c r="O109" s="488"/>
      <c r="P109" s="488"/>
      <c r="Q109" s="488"/>
      <c r="R109" s="488"/>
      <c r="S109" s="488"/>
      <c r="T109" s="488"/>
      <c r="U109" s="488"/>
      <c r="V109" s="488"/>
      <c r="W109" s="488"/>
      <c r="X109" s="488"/>
      <c r="Y109" s="488"/>
    </row>
    <row r="110" spans="1:25" ht="15">
      <c r="A110" s="460" t="s">
        <v>573</v>
      </c>
      <c r="B110" s="460"/>
      <c r="C110" s="460"/>
      <c r="D110" s="460"/>
      <c r="E110" s="460"/>
      <c r="F110" s="460"/>
      <c r="G110" s="460"/>
      <c r="H110" s="460"/>
      <c r="I110" s="460"/>
      <c r="J110" s="460"/>
      <c r="K110" s="460"/>
      <c r="L110" s="460"/>
      <c r="M110" s="460"/>
      <c r="N110" s="460"/>
      <c r="O110" s="460"/>
      <c r="P110" s="460"/>
      <c r="Q110" s="460"/>
      <c r="R110" s="460"/>
      <c r="S110" s="460"/>
      <c r="T110" s="460"/>
      <c r="U110" s="460"/>
      <c r="V110" s="460"/>
      <c r="W110" s="460"/>
      <c r="X110" s="460"/>
      <c r="Y110" s="460"/>
    </row>
    <row r="111" spans="1:25" ht="15">
      <c r="A111" s="487" t="s">
        <v>369</v>
      </c>
      <c r="B111" s="487"/>
      <c r="C111" s="487"/>
      <c r="D111" s="487"/>
      <c r="E111" s="487"/>
      <c r="F111" s="487"/>
      <c r="G111" s="487"/>
      <c r="H111" s="487"/>
      <c r="I111" s="487"/>
      <c r="J111" s="487"/>
      <c r="K111" s="487"/>
      <c r="L111" s="487"/>
      <c r="M111" s="487"/>
      <c r="N111" s="487"/>
      <c r="O111" s="487"/>
      <c r="P111" s="487"/>
      <c r="Q111" s="487"/>
      <c r="R111" s="487"/>
      <c r="S111" s="487"/>
      <c r="T111" s="487"/>
      <c r="U111" s="487"/>
      <c r="V111" s="487"/>
      <c r="W111" s="487"/>
      <c r="X111" s="487"/>
      <c r="Y111" s="487"/>
    </row>
    <row r="112" spans="1:25" ht="15">
      <c r="A112" s="489" t="s">
        <v>577</v>
      </c>
      <c r="B112" s="490"/>
      <c r="C112" s="490"/>
      <c r="D112" s="490"/>
      <c r="E112" s="490"/>
      <c r="F112" s="490"/>
      <c r="G112" s="490"/>
      <c r="H112" s="490"/>
      <c r="I112" s="490"/>
      <c r="J112" s="490"/>
      <c r="K112" s="490"/>
      <c r="L112" s="490"/>
      <c r="M112" s="490"/>
      <c r="N112" s="490"/>
      <c r="O112" s="490"/>
      <c r="P112" s="490"/>
      <c r="Q112" s="490"/>
      <c r="R112" s="490"/>
      <c r="S112" s="490"/>
      <c r="T112" s="490"/>
      <c r="U112" s="490"/>
      <c r="V112" s="490"/>
      <c r="W112" s="490"/>
      <c r="X112" s="490"/>
      <c r="Y112" s="490"/>
    </row>
    <row r="113" spans="1:25" ht="21" customHeight="1">
      <c r="A113" s="486" t="s">
        <v>546</v>
      </c>
      <c r="B113" s="486"/>
      <c r="C113" s="486"/>
      <c r="D113" s="486"/>
      <c r="E113" s="486"/>
      <c r="F113" s="486"/>
      <c r="G113" s="486"/>
      <c r="H113" s="486"/>
      <c r="I113" s="486"/>
      <c r="J113" s="486"/>
      <c r="K113" s="486"/>
      <c r="L113" s="486"/>
      <c r="M113" s="486"/>
      <c r="N113" s="486"/>
      <c r="O113" s="486"/>
      <c r="P113" s="486"/>
      <c r="Q113" s="486"/>
      <c r="R113" s="486"/>
      <c r="S113" s="486"/>
      <c r="T113" s="486"/>
      <c r="U113" s="486"/>
      <c r="V113" s="486"/>
      <c r="W113" s="486"/>
      <c r="X113" s="486"/>
      <c r="Y113" s="486"/>
    </row>
    <row r="114" spans="1:25" ht="26.25" customHeight="1">
      <c r="A114" s="479" t="s">
        <v>370</v>
      </c>
      <c r="B114" s="479"/>
      <c r="C114" s="479"/>
      <c r="D114" s="479"/>
      <c r="E114" s="479"/>
      <c r="F114" s="479"/>
      <c r="G114" s="479"/>
      <c r="H114" s="479"/>
      <c r="I114" s="479"/>
      <c r="J114" s="479"/>
      <c r="K114" s="479" t="s">
        <v>371</v>
      </c>
      <c r="L114" s="479"/>
      <c r="M114" s="479"/>
      <c r="N114" s="479"/>
      <c r="O114" s="479"/>
      <c r="P114" s="479"/>
      <c r="Q114" s="479"/>
      <c r="R114" s="479"/>
      <c r="S114" s="479"/>
      <c r="T114" s="479"/>
      <c r="U114" s="479"/>
      <c r="V114" s="479"/>
      <c r="W114" s="479"/>
      <c r="X114" s="479"/>
      <c r="Y114" s="479"/>
    </row>
    <row r="115" spans="1:25" ht="26.25" customHeight="1">
      <c r="A115" s="479"/>
      <c r="B115" s="479"/>
      <c r="C115" s="479"/>
      <c r="D115" s="479"/>
      <c r="E115" s="479"/>
      <c r="F115" s="479"/>
      <c r="G115" s="479"/>
      <c r="H115" s="479"/>
      <c r="I115" s="479"/>
      <c r="J115" s="479"/>
      <c r="K115" s="479"/>
      <c r="L115" s="479"/>
      <c r="M115" s="479"/>
      <c r="N115" s="479"/>
      <c r="O115" s="479"/>
      <c r="P115" s="479"/>
      <c r="Q115" s="479"/>
      <c r="R115" s="479"/>
      <c r="S115" s="479"/>
      <c r="T115" s="479"/>
      <c r="U115" s="479"/>
      <c r="V115" s="479"/>
      <c r="W115" s="479"/>
      <c r="X115" s="479"/>
      <c r="Y115" s="479"/>
    </row>
  </sheetData>
  <sheetProtection/>
  <mergeCells count="54">
    <mergeCell ref="A113:Y113"/>
    <mergeCell ref="A114:J115"/>
    <mergeCell ref="K114:Y115"/>
    <mergeCell ref="A21:J21"/>
    <mergeCell ref="A109:Y109"/>
    <mergeCell ref="A110:Y110"/>
    <mergeCell ref="A111:Y111"/>
    <mergeCell ref="A112:Y112"/>
    <mergeCell ref="A108:Y108"/>
    <mergeCell ref="K21:Y21"/>
    <mergeCell ref="B25:B26"/>
    <mergeCell ref="W25:W26"/>
    <mergeCell ref="Y25:Y26"/>
    <mergeCell ref="A104:Y104"/>
    <mergeCell ref="A105:Y105"/>
    <mergeCell ref="A106:Y106"/>
    <mergeCell ref="A12:Y15"/>
    <mergeCell ref="G25:G26"/>
    <mergeCell ref="H25:H26"/>
    <mergeCell ref="I25:I26"/>
    <mergeCell ref="J25:J26"/>
    <mergeCell ref="A25:A26"/>
    <mergeCell ref="C25:C26"/>
    <mergeCell ref="D25:D26"/>
    <mergeCell ref="E25:E26"/>
    <mergeCell ref="F25:F26"/>
    <mergeCell ref="K25:R25"/>
    <mergeCell ref="T25:T26"/>
    <mergeCell ref="S25:S26"/>
    <mergeCell ref="U25:U26"/>
    <mergeCell ref="V25:V26"/>
    <mergeCell ref="A16:J16"/>
    <mergeCell ref="A6:Y8"/>
    <mergeCell ref="A1:G4"/>
    <mergeCell ref="A5:H5"/>
    <mergeCell ref="I1:S5"/>
    <mergeCell ref="H1:H4"/>
    <mergeCell ref="T1:Y5"/>
    <mergeCell ref="A9:R9"/>
    <mergeCell ref="S9:Y9"/>
    <mergeCell ref="S10:Y10"/>
    <mergeCell ref="A10:R11"/>
    <mergeCell ref="S11:Y11"/>
    <mergeCell ref="K16:Y16"/>
    <mergeCell ref="K17:Y17"/>
    <mergeCell ref="K18:Y18"/>
    <mergeCell ref="K19:Y19"/>
    <mergeCell ref="K20:Y20"/>
    <mergeCell ref="A107:Y107"/>
    <mergeCell ref="A17:J17"/>
    <mergeCell ref="A18:J18"/>
    <mergeCell ref="A19:J19"/>
    <mergeCell ref="A20:J20"/>
    <mergeCell ref="X25:X26"/>
  </mergeCells>
  <printOptions/>
  <pageMargins left="0.2362204724409449" right="0.2362204724409449" top="0.7480314960629921" bottom="0.7480314960629921" header="0.31496062992125984" footer="0.31496062992125984"/>
  <pageSetup horizontalDpi="300" verticalDpi="300" orientation="portrait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C6">
      <selection activeCell="H25" sqref="H25"/>
    </sheetView>
  </sheetViews>
  <sheetFormatPr defaultColWidth="9.140625" defaultRowHeight="15"/>
  <cols>
    <col min="1" max="1" width="3.7109375" style="0" hidden="1" customWidth="1"/>
    <col min="2" max="2" width="4.140625" style="0" hidden="1" customWidth="1"/>
    <col min="3" max="3" width="6.57421875" style="0" customWidth="1"/>
    <col min="4" max="4" width="13.00390625" style="0" customWidth="1"/>
    <col min="5" max="5" width="24.8515625" style="0" customWidth="1"/>
    <col min="6" max="6" width="8.28125" style="0" customWidth="1"/>
    <col min="7" max="7" width="8.421875" style="0" customWidth="1"/>
    <col min="8" max="8" width="30.8515625" style="0" customWidth="1"/>
    <col min="9" max="9" width="9.140625" style="0" hidden="1" customWidth="1"/>
  </cols>
  <sheetData>
    <row r="1" spans="1:8" ht="15">
      <c r="A1" s="530" t="s">
        <v>63</v>
      </c>
      <c r="B1" s="457"/>
      <c r="C1" s="457"/>
      <c r="D1" s="457"/>
      <c r="E1" s="457"/>
      <c r="F1" s="457"/>
      <c r="G1" s="457"/>
      <c r="H1" s="457"/>
    </row>
    <row r="2" spans="1:8" ht="15">
      <c r="A2" s="457"/>
      <c r="B2" s="457"/>
      <c r="C2" s="457"/>
      <c r="D2" s="457"/>
      <c r="E2" s="457"/>
      <c r="F2" s="457"/>
      <c r="G2" s="457"/>
      <c r="H2" s="457"/>
    </row>
    <row r="3" spans="1:8" ht="15">
      <c r="A3" s="457"/>
      <c r="B3" s="457"/>
      <c r="C3" s="457"/>
      <c r="D3" s="457"/>
      <c r="E3" s="457"/>
      <c r="F3" s="457"/>
      <c r="G3" s="457"/>
      <c r="H3" s="457"/>
    </row>
    <row r="4" spans="1:8" ht="15">
      <c r="A4" s="457"/>
      <c r="B4" s="457"/>
      <c r="C4" s="457"/>
      <c r="D4" s="457"/>
      <c r="E4" s="457"/>
      <c r="F4" s="457"/>
      <c r="G4" s="457"/>
      <c r="H4" s="457"/>
    </row>
    <row r="5" spans="1:8" ht="15.75">
      <c r="A5" s="14"/>
      <c r="B5" s="14"/>
      <c r="C5" s="14"/>
      <c r="D5" s="14"/>
      <c r="E5" s="14"/>
      <c r="F5" s="14"/>
      <c r="G5" s="14"/>
      <c r="H5" s="14"/>
    </row>
    <row r="6" spans="1:8" ht="15.75">
      <c r="A6" s="531" t="s">
        <v>65</v>
      </c>
      <c r="B6" s="531"/>
      <c r="C6" s="531"/>
      <c r="D6" s="531"/>
      <c r="E6" s="531"/>
      <c r="F6" s="14"/>
      <c r="G6" s="14"/>
      <c r="H6" s="19" t="s">
        <v>64</v>
      </c>
    </row>
    <row r="7" spans="1:8" ht="15.75" customHeight="1">
      <c r="A7" s="532" t="s">
        <v>71</v>
      </c>
      <c r="B7" s="532"/>
      <c r="C7" s="532"/>
      <c r="D7" s="532"/>
      <c r="E7" s="532"/>
      <c r="F7" s="532"/>
      <c r="G7" s="532"/>
      <c r="H7" s="532"/>
    </row>
    <row r="8" spans="1:8" ht="15.75" customHeight="1">
      <c r="A8" s="532"/>
      <c r="B8" s="532"/>
      <c r="C8" s="532"/>
      <c r="D8" s="532"/>
      <c r="E8" s="532"/>
      <c r="F8" s="532"/>
      <c r="G8" s="532"/>
      <c r="H8" s="532"/>
    </row>
    <row r="9" spans="1:8" ht="15.75" customHeight="1">
      <c r="A9" s="532"/>
      <c r="B9" s="532"/>
      <c r="C9" s="532"/>
      <c r="D9" s="532"/>
      <c r="E9" s="532"/>
      <c r="F9" s="532"/>
      <c r="G9" s="532"/>
      <c r="H9" s="532"/>
    </row>
    <row r="10" spans="1:8" ht="15.75" customHeight="1" hidden="1">
      <c r="A10" s="13"/>
      <c r="B10" s="13"/>
      <c r="C10" s="13"/>
      <c r="D10" s="13" t="s">
        <v>17</v>
      </c>
      <c r="E10" s="21">
        <v>0</v>
      </c>
      <c r="F10" s="13"/>
      <c r="G10" s="13"/>
      <c r="H10" s="13"/>
    </row>
    <row r="11" spans="1:8" ht="15.75" customHeight="1" hidden="1">
      <c r="A11" s="13"/>
      <c r="B11" s="13"/>
      <c r="C11" s="13"/>
      <c r="D11" s="13" t="s">
        <v>69</v>
      </c>
      <c r="E11" s="21">
        <v>0.00034722222222222224</v>
      </c>
      <c r="F11" s="13"/>
      <c r="G11" s="13"/>
      <c r="H11" s="13"/>
    </row>
    <row r="12" spans="1:8" ht="15.75" customHeight="1" hidden="1">
      <c r="A12" s="13"/>
      <c r="B12" s="13"/>
      <c r="C12" s="13"/>
      <c r="D12" s="13"/>
      <c r="E12" s="21"/>
      <c r="F12" s="13"/>
      <c r="G12" s="13"/>
      <c r="H12" s="13"/>
    </row>
    <row r="13" spans="1:9" ht="15">
      <c r="A13" s="533" t="s">
        <v>20</v>
      </c>
      <c r="B13" s="20"/>
      <c r="C13" s="534" t="s">
        <v>21</v>
      </c>
      <c r="D13" s="536" t="s">
        <v>22</v>
      </c>
      <c r="E13" s="528" t="s">
        <v>25</v>
      </c>
      <c r="F13" s="536" t="s">
        <v>26</v>
      </c>
      <c r="G13" s="536" t="s">
        <v>27</v>
      </c>
      <c r="H13" s="528" t="s">
        <v>28</v>
      </c>
      <c r="I13" s="525" t="s">
        <v>68</v>
      </c>
    </row>
    <row r="14" spans="1:9" ht="24.75" customHeight="1">
      <c r="A14" s="533"/>
      <c r="B14" s="20"/>
      <c r="C14" s="535"/>
      <c r="D14" s="536"/>
      <c r="E14" s="529"/>
      <c r="F14" s="536"/>
      <c r="G14" s="536"/>
      <c r="H14" s="529"/>
      <c r="I14" s="526"/>
    </row>
    <row r="15" spans="1:9" ht="16.5" customHeight="1">
      <c r="A15" s="15"/>
      <c r="B15" s="15">
        <v>1</v>
      </c>
      <c r="C15" s="24">
        <v>1</v>
      </c>
      <c r="D15" s="23">
        <f>$E$10+B15*$E$11</f>
        <v>0.00034722222222222224</v>
      </c>
      <c r="E15" s="8" t="s">
        <v>60</v>
      </c>
      <c r="F15" s="10">
        <v>1998</v>
      </c>
      <c r="G15" s="10">
        <v>1</v>
      </c>
      <c r="H15" s="8" t="s">
        <v>72</v>
      </c>
      <c r="I15" s="18"/>
    </row>
    <row r="16" spans="1:9" ht="20.25">
      <c r="A16" s="15"/>
      <c r="B16" s="15">
        <v>2</v>
      </c>
      <c r="C16" s="24">
        <v>2</v>
      </c>
      <c r="D16" s="23">
        <f aca="true" t="shared" si="0" ref="D16:D31">$E$10+B16*$E$11</f>
        <v>0.0006944444444444445</v>
      </c>
      <c r="E16" s="8" t="s">
        <v>42</v>
      </c>
      <c r="F16" s="10">
        <v>1997</v>
      </c>
      <c r="G16" s="10">
        <v>1</v>
      </c>
      <c r="H16" s="17" t="s">
        <v>55</v>
      </c>
      <c r="I16" s="18"/>
    </row>
    <row r="17" spans="1:9" ht="20.25" customHeight="1">
      <c r="A17" s="15"/>
      <c r="B17" s="15">
        <v>3</v>
      </c>
      <c r="C17" s="24">
        <v>3</v>
      </c>
      <c r="D17" s="23">
        <f t="shared" si="0"/>
        <v>0.0010416666666666667</v>
      </c>
      <c r="E17" s="8" t="s">
        <v>59</v>
      </c>
      <c r="F17" s="10">
        <v>1997</v>
      </c>
      <c r="G17" s="10">
        <v>1</v>
      </c>
      <c r="H17" s="8" t="s">
        <v>73</v>
      </c>
      <c r="I17" s="18"/>
    </row>
    <row r="18" spans="1:9" ht="21" customHeight="1">
      <c r="A18" s="15"/>
      <c r="B18" s="15">
        <v>4</v>
      </c>
      <c r="C18" s="24">
        <v>4</v>
      </c>
      <c r="D18" s="23">
        <f t="shared" si="0"/>
        <v>0.001388888888888889</v>
      </c>
      <c r="E18" s="8" t="s">
        <v>44</v>
      </c>
      <c r="F18" s="10">
        <v>1998</v>
      </c>
      <c r="G18" s="10">
        <v>1</v>
      </c>
      <c r="H18" s="8" t="s">
        <v>74</v>
      </c>
      <c r="I18" s="18"/>
    </row>
    <row r="19" spans="1:9" ht="20.25" customHeight="1">
      <c r="A19" s="15"/>
      <c r="B19" s="15">
        <v>5</v>
      </c>
      <c r="C19" s="24">
        <v>5</v>
      </c>
      <c r="D19" s="23">
        <f t="shared" si="0"/>
        <v>0.0017361111111111112</v>
      </c>
      <c r="E19" s="8" t="s">
        <v>77</v>
      </c>
      <c r="F19" s="10">
        <v>1998</v>
      </c>
      <c r="G19" s="10">
        <v>1</v>
      </c>
      <c r="H19" s="17" t="s">
        <v>55</v>
      </c>
      <c r="I19" s="18"/>
    </row>
    <row r="20" spans="1:9" ht="27.75">
      <c r="A20" s="15"/>
      <c r="B20" s="15">
        <v>6</v>
      </c>
      <c r="C20" s="24">
        <v>6</v>
      </c>
      <c r="D20" s="23">
        <f t="shared" si="0"/>
        <v>0.0020833333333333333</v>
      </c>
      <c r="E20" s="8" t="s">
        <v>51</v>
      </c>
      <c r="F20" s="10">
        <v>1998</v>
      </c>
      <c r="G20" s="10">
        <v>1</v>
      </c>
      <c r="H20" s="8" t="s">
        <v>58</v>
      </c>
      <c r="I20" s="18"/>
    </row>
    <row r="21" spans="1:9" ht="20.25">
      <c r="A21" s="15"/>
      <c r="B21" s="15">
        <v>7</v>
      </c>
      <c r="C21" s="24">
        <v>7</v>
      </c>
      <c r="D21" s="23">
        <f t="shared" si="0"/>
        <v>0.0024305555555555556</v>
      </c>
      <c r="E21" s="8" t="s">
        <v>50</v>
      </c>
      <c r="F21" s="10">
        <v>1998</v>
      </c>
      <c r="G21" s="10">
        <v>2</v>
      </c>
      <c r="H21" s="8" t="s">
        <v>75</v>
      </c>
      <c r="I21" s="18"/>
    </row>
    <row r="22" spans="1:9" ht="18.75" customHeight="1">
      <c r="A22" s="15"/>
      <c r="B22" s="15">
        <v>8</v>
      </c>
      <c r="C22" s="24">
        <v>8</v>
      </c>
      <c r="D22" s="23">
        <f t="shared" si="0"/>
        <v>0.002777777777777778</v>
      </c>
      <c r="E22" s="8" t="s">
        <v>49</v>
      </c>
      <c r="F22" s="10">
        <v>1997</v>
      </c>
      <c r="G22" s="10">
        <v>1</v>
      </c>
      <c r="H22" s="8" t="s">
        <v>74</v>
      </c>
      <c r="I22" s="18"/>
    </row>
    <row r="23" spans="1:9" ht="28.5">
      <c r="A23" s="15"/>
      <c r="B23" s="15">
        <v>9</v>
      </c>
      <c r="C23" s="24">
        <v>9</v>
      </c>
      <c r="D23" s="23">
        <f t="shared" si="0"/>
        <v>0.003125</v>
      </c>
      <c r="E23" s="8" t="s">
        <v>41</v>
      </c>
      <c r="F23" s="10">
        <v>1998</v>
      </c>
      <c r="G23" s="10">
        <v>1</v>
      </c>
      <c r="H23" s="8" t="s">
        <v>38</v>
      </c>
      <c r="I23" s="18"/>
    </row>
    <row r="24" spans="1:9" ht="27.75">
      <c r="A24" s="15"/>
      <c r="B24" s="15">
        <v>10</v>
      </c>
      <c r="C24" s="24">
        <v>10</v>
      </c>
      <c r="D24" s="23">
        <f t="shared" si="0"/>
        <v>0.0034722222222222225</v>
      </c>
      <c r="E24" s="8" t="s">
        <v>52</v>
      </c>
      <c r="F24" s="10">
        <v>1997</v>
      </c>
      <c r="G24" s="10" t="s">
        <v>37</v>
      </c>
      <c r="H24" s="8" t="s">
        <v>39</v>
      </c>
      <c r="I24" s="18"/>
    </row>
    <row r="25" spans="1:9" ht="22.5" customHeight="1">
      <c r="A25" s="15"/>
      <c r="B25" s="15">
        <v>11</v>
      </c>
      <c r="C25" s="24">
        <v>11</v>
      </c>
      <c r="D25" s="23">
        <f t="shared" si="0"/>
        <v>0.0038194444444444448</v>
      </c>
      <c r="E25" s="8" t="s">
        <v>45</v>
      </c>
      <c r="F25" s="10">
        <v>1997</v>
      </c>
      <c r="G25" s="10">
        <v>2</v>
      </c>
      <c r="H25" s="8" t="s">
        <v>75</v>
      </c>
      <c r="I25" s="18"/>
    </row>
    <row r="26" spans="1:9" ht="20.25">
      <c r="A26" s="15"/>
      <c r="B26" s="15">
        <v>12</v>
      </c>
      <c r="C26" s="24">
        <v>12</v>
      </c>
      <c r="D26" s="23">
        <f t="shared" si="0"/>
        <v>0.004166666666666667</v>
      </c>
      <c r="E26" s="8" t="s">
        <v>48</v>
      </c>
      <c r="F26" s="10">
        <v>1997</v>
      </c>
      <c r="G26" s="10">
        <v>1</v>
      </c>
      <c r="H26" s="17" t="s">
        <v>54</v>
      </c>
      <c r="I26" s="18"/>
    </row>
    <row r="27" spans="1:9" ht="27">
      <c r="A27" s="15"/>
      <c r="B27" s="15">
        <v>13</v>
      </c>
      <c r="C27" s="24">
        <v>13</v>
      </c>
      <c r="D27" s="23">
        <f t="shared" si="0"/>
        <v>0.004513888888888889</v>
      </c>
      <c r="E27" s="8" t="s">
        <v>47</v>
      </c>
      <c r="F27" s="10">
        <v>1997</v>
      </c>
      <c r="G27" s="10">
        <v>1</v>
      </c>
      <c r="H27" s="8" t="s">
        <v>40</v>
      </c>
      <c r="I27" s="18"/>
    </row>
    <row r="28" spans="1:9" ht="27.75">
      <c r="A28" s="15"/>
      <c r="B28" s="15">
        <v>14</v>
      </c>
      <c r="C28" s="24">
        <v>14</v>
      </c>
      <c r="D28" s="23">
        <f t="shared" si="0"/>
        <v>0.004861111111111111</v>
      </c>
      <c r="E28" s="8" t="s">
        <v>43</v>
      </c>
      <c r="F28" s="10">
        <v>1998</v>
      </c>
      <c r="G28" s="10">
        <v>1</v>
      </c>
      <c r="H28" s="8" t="s">
        <v>56</v>
      </c>
      <c r="I28" s="18"/>
    </row>
    <row r="29" spans="1:9" ht="27.75">
      <c r="A29" s="15"/>
      <c r="B29" s="15">
        <v>15</v>
      </c>
      <c r="C29" s="24">
        <v>15</v>
      </c>
      <c r="D29" s="23">
        <f t="shared" si="0"/>
        <v>0.005208333333333334</v>
      </c>
      <c r="E29" s="8" t="s">
        <v>46</v>
      </c>
      <c r="F29" s="10">
        <v>1998</v>
      </c>
      <c r="G29" s="10">
        <v>1</v>
      </c>
      <c r="H29" s="8" t="s">
        <v>53</v>
      </c>
      <c r="I29" s="18"/>
    </row>
    <row r="30" spans="1:9" ht="21.75" customHeight="1">
      <c r="A30" s="15"/>
      <c r="B30" s="15">
        <v>16</v>
      </c>
      <c r="C30" s="24">
        <v>16</v>
      </c>
      <c r="D30" s="23">
        <f t="shared" si="0"/>
        <v>0.005555555555555556</v>
      </c>
      <c r="E30" s="8" t="s">
        <v>62</v>
      </c>
      <c r="F30" s="10">
        <v>1998</v>
      </c>
      <c r="G30" s="10">
        <v>1</v>
      </c>
      <c r="H30" s="8" t="s">
        <v>76</v>
      </c>
      <c r="I30" s="18"/>
    </row>
    <row r="31" spans="1:9" ht="17.25" customHeight="1">
      <c r="A31" s="15"/>
      <c r="B31" s="28">
        <v>17</v>
      </c>
      <c r="C31" s="24">
        <v>17</v>
      </c>
      <c r="D31" s="23">
        <f t="shared" si="0"/>
        <v>0.005902777777777778</v>
      </c>
      <c r="E31" s="22" t="s">
        <v>61</v>
      </c>
      <c r="F31" s="26">
        <v>1999</v>
      </c>
      <c r="G31" s="26">
        <v>1</v>
      </c>
      <c r="H31" s="25" t="s">
        <v>70</v>
      </c>
      <c r="I31" s="18"/>
    </row>
    <row r="33" spans="4:5" ht="15">
      <c r="D33" s="527" t="s">
        <v>66</v>
      </c>
      <c r="E33" s="527"/>
    </row>
    <row r="34" spans="4:5" ht="15">
      <c r="D34" s="12"/>
      <c r="E34" s="12"/>
    </row>
    <row r="35" spans="4:5" ht="15">
      <c r="D35" s="527" t="s">
        <v>67</v>
      </c>
      <c r="E35" s="527"/>
    </row>
  </sheetData>
  <sheetProtection/>
  <mergeCells count="13">
    <mergeCell ref="I13:I14"/>
    <mergeCell ref="D33:E33"/>
    <mergeCell ref="D35:E35"/>
    <mergeCell ref="H13:H14"/>
    <mergeCell ref="A1:H4"/>
    <mergeCell ref="A6:E6"/>
    <mergeCell ref="A7:H9"/>
    <mergeCell ref="A13:A14"/>
    <mergeCell ref="C13:C14"/>
    <mergeCell ref="D13:D14"/>
    <mergeCell ref="E13:E14"/>
    <mergeCell ref="F13:F14"/>
    <mergeCell ref="G13:G14"/>
  </mergeCells>
  <printOptions/>
  <pageMargins left="0.25" right="0.25" top="0.75" bottom="0.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48"/>
  <sheetViews>
    <sheetView zoomScalePageLayoutView="0" workbookViewId="0" topLeftCell="A50">
      <selection activeCell="L12" sqref="L12"/>
    </sheetView>
  </sheetViews>
  <sheetFormatPr defaultColWidth="9.140625" defaultRowHeight="15"/>
  <cols>
    <col min="1" max="1" width="4.7109375" style="0" customWidth="1"/>
    <col min="2" max="2" width="6.421875" style="0" hidden="1" customWidth="1"/>
    <col min="3" max="3" width="13.28125" style="0" customWidth="1"/>
    <col min="4" max="4" width="5.7109375" style="0" hidden="1" customWidth="1"/>
    <col min="5" max="5" width="9.8515625" style="0" hidden="1" customWidth="1"/>
    <col min="6" max="6" width="29.7109375" style="0" customWidth="1"/>
    <col min="7" max="7" width="8.8515625" style="0" customWidth="1"/>
    <col min="8" max="8" width="9.00390625" style="0" customWidth="1"/>
    <col min="9" max="9" width="32.28125" style="0" customWidth="1"/>
  </cols>
  <sheetData>
    <row r="1" spans="1:10" ht="15" customHeight="1">
      <c r="A1" s="538" t="s">
        <v>172</v>
      </c>
      <c r="B1" s="538"/>
      <c r="C1" s="538"/>
      <c r="D1" s="538"/>
      <c r="E1" s="538"/>
      <c r="F1" s="538"/>
      <c r="G1" s="538"/>
      <c r="H1" s="538"/>
      <c r="I1" s="538"/>
      <c r="J1" s="38"/>
    </row>
    <row r="2" spans="1:10" ht="15" customHeight="1">
      <c r="A2" s="538"/>
      <c r="B2" s="538"/>
      <c r="C2" s="538"/>
      <c r="D2" s="538"/>
      <c r="E2" s="538"/>
      <c r="F2" s="538"/>
      <c r="G2" s="538"/>
      <c r="H2" s="538"/>
      <c r="I2" s="538"/>
      <c r="J2" s="38"/>
    </row>
    <row r="3" spans="1:10" ht="15" customHeight="1">
      <c r="A3" s="538"/>
      <c r="B3" s="538"/>
      <c r="C3" s="538"/>
      <c r="D3" s="538"/>
      <c r="E3" s="538"/>
      <c r="F3" s="538"/>
      <c r="G3" s="538"/>
      <c r="H3" s="538"/>
      <c r="I3" s="538"/>
      <c r="J3" s="38"/>
    </row>
    <row r="4" spans="1:10" ht="15" customHeight="1">
      <c r="A4" s="538"/>
      <c r="B4" s="538"/>
      <c r="C4" s="538"/>
      <c r="D4" s="538"/>
      <c r="E4" s="538"/>
      <c r="F4" s="538"/>
      <c r="G4" s="538"/>
      <c r="H4" s="538"/>
      <c r="I4" s="538"/>
      <c r="J4" s="38"/>
    </row>
    <row r="5" spans="1:10" ht="15" customHeight="1">
      <c r="A5" s="539" t="s">
        <v>173</v>
      </c>
      <c r="B5" s="539"/>
      <c r="C5" s="539"/>
      <c r="D5" s="539"/>
      <c r="E5" s="539"/>
      <c r="F5" s="539"/>
      <c r="G5" s="548" t="s">
        <v>583</v>
      </c>
      <c r="H5" s="548"/>
      <c r="I5" s="548"/>
      <c r="J5" s="76"/>
    </row>
    <row r="6" spans="1:10" ht="15.75">
      <c r="A6" s="539"/>
      <c r="B6" s="539"/>
      <c r="C6" s="539"/>
      <c r="D6" s="539"/>
      <c r="E6" s="539"/>
      <c r="F6" s="539"/>
      <c r="G6" s="537" t="s">
        <v>584</v>
      </c>
      <c r="H6" s="537"/>
      <c r="I6" s="537"/>
      <c r="J6" s="40"/>
    </row>
    <row r="7" spans="1:10" ht="15.75" customHeight="1">
      <c r="A7" s="540" t="s">
        <v>597</v>
      </c>
      <c r="B7" s="541"/>
      <c r="C7" s="541"/>
      <c r="D7" s="541"/>
      <c r="E7" s="541"/>
      <c r="F7" s="541"/>
      <c r="G7" s="541"/>
      <c r="H7" s="541"/>
      <c r="I7" s="542"/>
      <c r="J7" s="47"/>
    </row>
    <row r="8" spans="1:10" ht="27.75" customHeight="1">
      <c r="A8" s="543"/>
      <c r="B8" s="544"/>
      <c r="C8" s="544"/>
      <c r="D8" s="544"/>
      <c r="E8" s="544"/>
      <c r="F8" s="544"/>
      <c r="G8" s="544"/>
      <c r="H8" s="544"/>
      <c r="I8" s="545"/>
      <c r="J8" s="47"/>
    </row>
    <row r="9" spans="1:10" ht="15.75" hidden="1">
      <c r="A9" s="14"/>
      <c r="B9" s="14"/>
      <c r="C9" s="37" t="s">
        <v>17</v>
      </c>
      <c r="D9" s="37"/>
      <c r="E9" s="21">
        <v>0</v>
      </c>
      <c r="F9" s="21"/>
      <c r="G9" s="37"/>
      <c r="H9" s="37"/>
      <c r="I9" s="37"/>
      <c r="J9" s="14"/>
    </row>
    <row r="10" spans="1:10" ht="15.75" hidden="1">
      <c r="A10" s="14"/>
      <c r="B10" s="14"/>
      <c r="C10" s="37" t="s">
        <v>18</v>
      </c>
      <c r="D10" s="37"/>
      <c r="E10" s="21">
        <v>0.00034722222222222224</v>
      </c>
      <c r="F10" s="21"/>
      <c r="G10" s="37"/>
      <c r="H10" s="37"/>
      <c r="I10" s="37"/>
      <c r="J10" s="14"/>
    </row>
    <row r="11" spans="1:10" ht="15.75">
      <c r="A11" s="549" t="s">
        <v>385</v>
      </c>
      <c r="B11" s="550"/>
      <c r="C11" s="547" t="s">
        <v>346</v>
      </c>
      <c r="D11" s="547"/>
      <c r="E11" s="551"/>
      <c r="F11" s="553" t="s">
        <v>25</v>
      </c>
      <c r="G11" s="547" t="s">
        <v>26</v>
      </c>
      <c r="H11" s="547" t="s">
        <v>27</v>
      </c>
      <c r="I11" s="547" t="s">
        <v>28</v>
      </c>
      <c r="J11" s="14"/>
    </row>
    <row r="12" spans="1:10" ht="15.75">
      <c r="A12" s="549"/>
      <c r="B12" s="550"/>
      <c r="C12" s="547"/>
      <c r="D12" s="547"/>
      <c r="E12" s="552"/>
      <c r="F12" s="553"/>
      <c r="G12" s="547"/>
      <c r="H12" s="547"/>
      <c r="I12" s="547"/>
      <c r="J12" s="14"/>
    </row>
    <row r="13" spans="1:9" ht="30" customHeight="1">
      <c r="A13" s="201">
        <v>1</v>
      </c>
      <c r="B13" s="39">
        <v>1</v>
      </c>
      <c r="C13" s="200">
        <f>$E$9+B13*$E$10</f>
        <v>0.00034722222222222224</v>
      </c>
      <c r="D13" s="391">
        <v>1</v>
      </c>
      <c r="E13" s="392">
        <f aca="true" ca="1" t="shared" si="0" ref="E13:E44">RAND()</f>
        <v>0.30320528456064455</v>
      </c>
      <c r="F13" s="32" t="s">
        <v>413</v>
      </c>
      <c r="G13" s="93">
        <v>2000</v>
      </c>
      <c r="H13" s="9">
        <v>1</v>
      </c>
      <c r="I13" s="95" t="s">
        <v>414</v>
      </c>
    </row>
    <row r="14" spans="1:9" ht="40.5" customHeight="1">
      <c r="A14" s="201">
        <v>2</v>
      </c>
      <c r="B14" s="39">
        <v>2</v>
      </c>
      <c r="C14" s="200">
        <f aca="true" t="shared" si="1" ref="C14:C72">$E$9+B14*$E$10</f>
        <v>0.0006944444444444445</v>
      </c>
      <c r="D14" s="93"/>
      <c r="E14" s="392">
        <f ca="1" t="shared" si="0"/>
        <v>0.93027024415385</v>
      </c>
      <c r="F14" s="32" t="s">
        <v>374</v>
      </c>
      <c r="G14" s="93">
        <v>2002</v>
      </c>
      <c r="H14" s="9">
        <v>2</v>
      </c>
      <c r="I14" s="95" t="s">
        <v>372</v>
      </c>
    </row>
    <row r="15" spans="1:9" ht="30" customHeight="1">
      <c r="A15" s="201">
        <v>3</v>
      </c>
      <c r="B15" s="39">
        <v>3</v>
      </c>
      <c r="C15" s="200">
        <f t="shared" si="1"/>
        <v>0.0010416666666666667</v>
      </c>
      <c r="D15" s="93"/>
      <c r="E15" s="392">
        <f ca="1" t="shared" si="0"/>
        <v>0.7360814927952593</v>
      </c>
      <c r="F15" s="32" t="s">
        <v>442</v>
      </c>
      <c r="G15" s="93">
        <v>2000</v>
      </c>
      <c r="H15" s="9">
        <v>2</v>
      </c>
      <c r="I15" s="147" t="s">
        <v>443</v>
      </c>
    </row>
    <row r="16" spans="1:9" ht="30" customHeight="1">
      <c r="A16" s="201">
        <v>4</v>
      </c>
      <c r="B16" s="39">
        <v>4</v>
      </c>
      <c r="C16" s="200">
        <f t="shared" si="1"/>
        <v>0.001388888888888889</v>
      </c>
      <c r="D16" s="204"/>
      <c r="E16" s="392">
        <f ca="1" t="shared" si="0"/>
        <v>0.7914843529290385</v>
      </c>
      <c r="F16" s="15" t="s">
        <v>387</v>
      </c>
      <c r="G16" s="93">
        <v>2000</v>
      </c>
      <c r="H16" s="9">
        <v>1</v>
      </c>
      <c r="I16" s="95" t="s">
        <v>388</v>
      </c>
    </row>
    <row r="17" spans="1:9" ht="30" customHeight="1">
      <c r="A17" s="201">
        <v>5</v>
      </c>
      <c r="B17" s="39">
        <v>5</v>
      </c>
      <c r="C17" s="200">
        <f t="shared" si="1"/>
        <v>0.0017361111111111112</v>
      </c>
      <c r="D17" s="330"/>
      <c r="E17" s="392">
        <f ca="1" t="shared" si="0"/>
        <v>0.5042064895012557</v>
      </c>
      <c r="F17" s="387" t="s">
        <v>174</v>
      </c>
      <c r="G17" s="93">
        <v>2000</v>
      </c>
      <c r="H17" s="9">
        <v>1</v>
      </c>
      <c r="I17" s="95" t="s">
        <v>423</v>
      </c>
    </row>
    <row r="18" spans="1:9" ht="30" customHeight="1">
      <c r="A18" s="201">
        <v>6</v>
      </c>
      <c r="B18" s="39">
        <v>6</v>
      </c>
      <c r="C18" s="200">
        <f t="shared" si="1"/>
        <v>0.0020833333333333333</v>
      </c>
      <c r="D18" s="93"/>
      <c r="E18" s="392">
        <f ca="1" t="shared" si="0"/>
        <v>0.38219681133709593</v>
      </c>
      <c r="F18" s="98" t="s">
        <v>407</v>
      </c>
      <c r="G18" s="93">
        <v>2000</v>
      </c>
      <c r="H18" s="9">
        <v>1</v>
      </c>
      <c r="I18" s="331" t="s">
        <v>520</v>
      </c>
    </row>
    <row r="19" spans="1:9" ht="30" customHeight="1">
      <c r="A19" s="201">
        <v>7</v>
      </c>
      <c r="B19" s="39">
        <v>7</v>
      </c>
      <c r="C19" s="200">
        <f t="shared" si="1"/>
        <v>0.0024305555555555556</v>
      </c>
      <c r="D19" s="93"/>
      <c r="E19" s="392">
        <f ca="1" t="shared" si="0"/>
        <v>0.8643308590222212</v>
      </c>
      <c r="F19" s="380" t="s">
        <v>465</v>
      </c>
      <c r="G19" s="9">
        <v>2000</v>
      </c>
      <c r="H19" s="9">
        <v>1</v>
      </c>
      <c r="I19" s="147" t="s">
        <v>466</v>
      </c>
    </row>
    <row r="20" spans="1:9" ht="30" customHeight="1">
      <c r="A20" s="201">
        <v>8</v>
      </c>
      <c r="B20" s="39">
        <v>8</v>
      </c>
      <c r="C20" s="200">
        <f t="shared" si="1"/>
        <v>0.002777777777777778</v>
      </c>
      <c r="D20" s="204"/>
      <c r="E20" s="392">
        <f ca="1" t="shared" si="0"/>
        <v>0.8653250916886321</v>
      </c>
      <c r="F20" s="15" t="s">
        <v>275</v>
      </c>
      <c r="G20" s="9">
        <v>2000</v>
      </c>
      <c r="H20" s="9">
        <v>2</v>
      </c>
      <c r="I20" s="388" t="s">
        <v>516</v>
      </c>
    </row>
    <row r="21" spans="1:9" ht="30" customHeight="1">
      <c r="A21" s="201">
        <v>9</v>
      </c>
      <c r="B21" s="39">
        <v>9</v>
      </c>
      <c r="C21" s="200">
        <f t="shared" si="1"/>
        <v>0.003125</v>
      </c>
      <c r="D21" s="330"/>
      <c r="E21" s="392">
        <f ca="1" t="shared" si="0"/>
        <v>0.9066126310826361</v>
      </c>
      <c r="F21" s="379" t="s">
        <v>480</v>
      </c>
      <c r="G21" s="93">
        <v>2000</v>
      </c>
      <c r="H21" s="9">
        <v>1</v>
      </c>
      <c r="I21" s="95" t="s">
        <v>481</v>
      </c>
    </row>
    <row r="22" spans="1:9" ht="30" customHeight="1">
      <c r="A22" s="201">
        <v>10</v>
      </c>
      <c r="B22" s="39">
        <v>10</v>
      </c>
      <c r="C22" s="200">
        <f t="shared" si="1"/>
        <v>0.0034722222222222225</v>
      </c>
      <c r="D22" s="93"/>
      <c r="E22" s="392">
        <f ca="1" t="shared" si="0"/>
        <v>0.04670658842184405</v>
      </c>
      <c r="F22" s="15" t="s">
        <v>496</v>
      </c>
      <c r="G22" s="9">
        <v>2001</v>
      </c>
      <c r="H22" s="9">
        <v>1</v>
      </c>
      <c r="I22" s="147" t="s">
        <v>566</v>
      </c>
    </row>
    <row r="23" spans="1:9" ht="30" customHeight="1">
      <c r="A23" s="201">
        <v>11</v>
      </c>
      <c r="B23" s="39">
        <v>11</v>
      </c>
      <c r="C23" s="200">
        <f t="shared" si="1"/>
        <v>0.0038194444444444448</v>
      </c>
      <c r="D23" s="93"/>
      <c r="E23" s="392">
        <f ca="1" t="shared" si="0"/>
        <v>0.6627352191846407</v>
      </c>
      <c r="F23" s="98" t="s">
        <v>399</v>
      </c>
      <c r="G23" s="93">
        <v>2000</v>
      </c>
      <c r="H23" s="9" t="s">
        <v>398</v>
      </c>
      <c r="I23" s="389" t="s">
        <v>298</v>
      </c>
    </row>
    <row r="24" spans="1:9" ht="30" customHeight="1">
      <c r="A24" s="201">
        <v>12</v>
      </c>
      <c r="B24" s="39">
        <v>12</v>
      </c>
      <c r="C24" s="200">
        <f t="shared" si="1"/>
        <v>0.004166666666666667</v>
      </c>
      <c r="D24" s="204"/>
      <c r="E24" s="392">
        <f ca="1" t="shared" si="0"/>
        <v>0.7909256324924707</v>
      </c>
      <c r="F24" s="385" t="s">
        <v>180</v>
      </c>
      <c r="G24" s="94">
        <v>2001</v>
      </c>
      <c r="H24" s="394">
        <v>1</v>
      </c>
      <c r="I24" s="95" t="s">
        <v>424</v>
      </c>
    </row>
    <row r="25" spans="1:9" ht="30" customHeight="1">
      <c r="A25" s="202">
        <v>13</v>
      </c>
      <c r="B25" s="26">
        <v>13</v>
      </c>
      <c r="C25" s="200">
        <f t="shared" si="1"/>
        <v>0.004513888888888889</v>
      </c>
      <c r="D25" s="330"/>
      <c r="E25" s="392">
        <f ca="1" t="shared" si="0"/>
        <v>0.029490142007376097</v>
      </c>
      <c r="F25" s="387" t="s">
        <v>435</v>
      </c>
      <c r="G25" s="93">
        <v>2000</v>
      </c>
      <c r="H25" s="9">
        <v>1</v>
      </c>
      <c r="I25" s="95" t="s">
        <v>605</v>
      </c>
    </row>
    <row r="26" spans="1:9" ht="30" customHeight="1">
      <c r="A26" s="202">
        <v>14</v>
      </c>
      <c r="B26" s="26">
        <v>14</v>
      </c>
      <c r="C26" s="200">
        <f t="shared" si="1"/>
        <v>0.004861111111111111</v>
      </c>
      <c r="D26" s="93"/>
      <c r="E26" s="392">
        <f ca="1" t="shared" si="0"/>
        <v>0.4225906615889885</v>
      </c>
      <c r="F26" s="15" t="s">
        <v>457</v>
      </c>
      <c r="G26" s="9">
        <v>2001</v>
      </c>
      <c r="H26" s="9"/>
      <c r="I26" s="95" t="s">
        <v>537</v>
      </c>
    </row>
    <row r="27" spans="1:9" ht="36" customHeight="1">
      <c r="A27" s="202">
        <v>15</v>
      </c>
      <c r="B27" s="26">
        <v>15</v>
      </c>
      <c r="C27" s="200">
        <f t="shared" si="1"/>
        <v>0.005208333333333334</v>
      </c>
      <c r="D27" s="391">
        <v>2</v>
      </c>
      <c r="E27" s="392">
        <f ca="1" t="shared" si="0"/>
        <v>0.3081694994702735</v>
      </c>
      <c r="F27" s="381" t="s">
        <v>178</v>
      </c>
      <c r="G27" s="93">
        <v>2000</v>
      </c>
      <c r="H27" s="9">
        <v>1</v>
      </c>
      <c r="I27" s="95" t="s">
        <v>424</v>
      </c>
    </row>
    <row r="28" spans="1:9" ht="30" customHeight="1">
      <c r="A28" s="202">
        <v>16</v>
      </c>
      <c r="B28" s="26">
        <v>16</v>
      </c>
      <c r="C28" s="200">
        <f t="shared" si="1"/>
        <v>0.005555555555555556</v>
      </c>
      <c r="D28" s="204"/>
      <c r="E28" s="392">
        <f ca="1" t="shared" si="0"/>
        <v>0.7155275055375017</v>
      </c>
      <c r="F28" s="15" t="s">
        <v>274</v>
      </c>
      <c r="G28" s="9">
        <v>2000</v>
      </c>
      <c r="H28" s="9">
        <v>3</v>
      </c>
      <c r="I28" s="388" t="s">
        <v>516</v>
      </c>
    </row>
    <row r="29" spans="1:9" ht="30" customHeight="1">
      <c r="A29" s="202">
        <v>17</v>
      </c>
      <c r="B29" s="26">
        <v>17</v>
      </c>
      <c r="C29" s="200">
        <f t="shared" si="1"/>
        <v>0.005902777777777778</v>
      </c>
      <c r="D29" s="330"/>
      <c r="E29" s="392">
        <f ca="1" t="shared" si="0"/>
        <v>0.028314735558731208</v>
      </c>
      <c r="F29" s="386" t="s">
        <v>469</v>
      </c>
      <c r="G29" s="26">
        <v>2000</v>
      </c>
      <c r="H29" s="26">
        <v>2</v>
      </c>
      <c r="I29" s="147" t="s">
        <v>466</v>
      </c>
    </row>
    <row r="30" spans="1:9" ht="30" customHeight="1">
      <c r="A30" s="202">
        <v>18</v>
      </c>
      <c r="B30" s="26">
        <v>18</v>
      </c>
      <c r="C30" s="200">
        <f t="shared" si="1"/>
        <v>0.00625</v>
      </c>
      <c r="D30" s="93"/>
      <c r="E30" s="392">
        <f ca="1" t="shared" si="0"/>
        <v>0.5054325220999534</v>
      </c>
      <c r="F30" s="32" t="s">
        <v>494</v>
      </c>
      <c r="G30" s="9">
        <v>2001</v>
      </c>
      <c r="H30" s="9">
        <v>1</v>
      </c>
      <c r="I30" s="147" t="s">
        <v>565</v>
      </c>
    </row>
    <row r="31" spans="1:9" ht="30" customHeight="1">
      <c r="A31" s="202">
        <v>19</v>
      </c>
      <c r="B31" s="26">
        <v>19</v>
      </c>
      <c r="C31" s="200">
        <f t="shared" si="1"/>
        <v>0.006597222222222222</v>
      </c>
      <c r="D31" s="93"/>
      <c r="E31" s="392">
        <f ca="1" t="shared" si="0"/>
        <v>0.914825749931854</v>
      </c>
      <c r="F31" s="386" t="s">
        <v>462</v>
      </c>
      <c r="G31" s="26">
        <v>2000</v>
      </c>
      <c r="H31" s="26">
        <v>2</v>
      </c>
      <c r="I31" s="115" t="s">
        <v>542</v>
      </c>
    </row>
    <row r="32" spans="1:9" ht="30" customHeight="1">
      <c r="A32" s="202">
        <v>20</v>
      </c>
      <c r="B32" s="26">
        <v>20</v>
      </c>
      <c r="C32" s="200">
        <f t="shared" si="1"/>
        <v>0.006944444444444445</v>
      </c>
      <c r="D32" s="204"/>
      <c r="E32" s="392">
        <f ca="1" t="shared" si="0"/>
        <v>0.937786188354909</v>
      </c>
      <c r="F32" s="15" t="s">
        <v>454</v>
      </c>
      <c r="G32" s="93">
        <v>2000</v>
      </c>
      <c r="H32" s="9">
        <v>1</v>
      </c>
      <c r="I32" s="95" t="s">
        <v>538</v>
      </c>
    </row>
    <row r="33" spans="1:9" ht="38.25" customHeight="1">
      <c r="A33" s="202">
        <v>21</v>
      </c>
      <c r="B33" s="26">
        <v>21</v>
      </c>
      <c r="C33" s="200">
        <f t="shared" si="1"/>
        <v>0.007291666666666667</v>
      </c>
      <c r="D33" s="330"/>
      <c r="E33" s="392">
        <f ca="1" t="shared" si="0"/>
        <v>0.4840719922790957</v>
      </c>
      <c r="F33" s="32" t="s">
        <v>446</v>
      </c>
      <c r="G33" s="93">
        <v>2001</v>
      </c>
      <c r="H33" s="9">
        <v>2</v>
      </c>
      <c r="I33" s="147" t="s">
        <v>447</v>
      </c>
    </row>
    <row r="34" spans="1:9" ht="30" customHeight="1">
      <c r="A34" s="202">
        <v>22</v>
      </c>
      <c r="B34" s="26">
        <v>22</v>
      </c>
      <c r="C34" s="200">
        <f t="shared" si="1"/>
        <v>0.0076388888888888895</v>
      </c>
      <c r="D34" s="93"/>
      <c r="E34" s="392">
        <f ca="1" t="shared" si="0"/>
        <v>0.44936473393247933</v>
      </c>
      <c r="F34" s="385" t="s">
        <v>475</v>
      </c>
      <c r="G34" s="94">
        <v>2001</v>
      </c>
      <c r="H34" s="394" t="s">
        <v>219</v>
      </c>
      <c r="I34" s="95" t="s">
        <v>476</v>
      </c>
    </row>
    <row r="35" spans="1:9" ht="30" customHeight="1">
      <c r="A35" s="202">
        <v>23</v>
      </c>
      <c r="B35" s="26">
        <v>23</v>
      </c>
      <c r="C35" s="200">
        <f t="shared" si="1"/>
        <v>0.007986111111111112</v>
      </c>
      <c r="D35" s="93"/>
      <c r="E35" s="392">
        <f ca="1" t="shared" si="0"/>
        <v>0.5871443903982021</v>
      </c>
      <c r="F35" s="387" t="s">
        <v>603</v>
      </c>
      <c r="G35" s="93">
        <v>2001</v>
      </c>
      <c r="H35" s="9">
        <v>1</v>
      </c>
      <c r="I35" s="95" t="s">
        <v>424</v>
      </c>
    </row>
    <row r="36" spans="1:9" ht="30" customHeight="1">
      <c r="A36" s="202">
        <v>24</v>
      </c>
      <c r="B36" s="26">
        <v>24</v>
      </c>
      <c r="C36" s="200">
        <f t="shared" si="1"/>
        <v>0.008333333333333333</v>
      </c>
      <c r="D36" s="204"/>
      <c r="E36" s="392">
        <f ca="1" t="shared" si="0"/>
        <v>0.9060936297370787</v>
      </c>
      <c r="F36" s="15" t="s">
        <v>390</v>
      </c>
      <c r="G36" s="93">
        <v>2000</v>
      </c>
      <c r="H36" s="9">
        <v>1</v>
      </c>
      <c r="I36" s="95" t="s">
        <v>388</v>
      </c>
    </row>
    <row r="37" spans="1:9" ht="30" customHeight="1">
      <c r="A37" s="202">
        <v>25</v>
      </c>
      <c r="B37" s="26">
        <v>25</v>
      </c>
      <c r="C37" s="200">
        <f t="shared" si="1"/>
        <v>0.008680555555555556</v>
      </c>
      <c r="D37" s="330"/>
      <c r="E37" s="392">
        <f ca="1" t="shared" si="0"/>
        <v>0.5798427994703719</v>
      </c>
      <c r="F37" s="32" t="s">
        <v>436</v>
      </c>
      <c r="G37" s="93">
        <v>2001</v>
      </c>
      <c r="H37" s="9">
        <v>1</v>
      </c>
      <c r="I37" s="95" t="s">
        <v>605</v>
      </c>
    </row>
    <row r="38" spans="1:9" ht="30" customHeight="1">
      <c r="A38" s="202">
        <v>26</v>
      </c>
      <c r="B38" s="26">
        <v>26</v>
      </c>
      <c r="C38" s="200">
        <f t="shared" si="1"/>
        <v>0.009027777777777779</v>
      </c>
      <c r="D38" s="93"/>
      <c r="E38" s="392">
        <f ca="1" t="shared" si="0"/>
        <v>0.7361135992379173</v>
      </c>
      <c r="F38" s="32" t="s">
        <v>416</v>
      </c>
      <c r="G38" s="93">
        <v>2000</v>
      </c>
      <c r="H38" s="9">
        <v>1</v>
      </c>
      <c r="I38" s="95" t="s">
        <v>414</v>
      </c>
    </row>
    <row r="39" spans="1:9" ht="30" customHeight="1">
      <c r="A39" s="202">
        <v>27</v>
      </c>
      <c r="B39" s="26">
        <v>27</v>
      </c>
      <c r="C39" s="200">
        <f t="shared" si="1"/>
        <v>0.009375</v>
      </c>
      <c r="D39" s="93"/>
      <c r="E39" s="392">
        <f ca="1" t="shared" si="0"/>
        <v>0.31168346123015955</v>
      </c>
      <c r="F39" s="32" t="s">
        <v>261</v>
      </c>
      <c r="G39" s="93">
        <v>2001</v>
      </c>
      <c r="H39" s="9">
        <v>3</v>
      </c>
      <c r="I39" s="95" t="s">
        <v>373</v>
      </c>
    </row>
    <row r="40" spans="1:9" ht="30" customHeight="1">
      <c r="A40" s="202">
        <v>28</v>
      </c>
      <c r="B40" s="26">
        <v>28</v>
      </c>
      <c r="C40" s="200">
        <f t="shared" si="1"/>
        <v>0.009722222222222222</v>
      </c>
      <c r="D40" s="204"/>
      <c r="E40" s="392">
        <f ca="1" t="shared" si="0"/>
        <v>0.6241690440609737</v>
      </c>
      <c r="F40" s="387" t="s">
        <v>406</v>
      </c>
      <c r="G40" s="93">
        <v>2000</v>
      </c>
      <c r="H40" s="9">
        <v>1</v>
      </c>
      <c r="I40" s="331" t="s">
        <v>531</v>
      </c>
    </row>
    <row r="41" spans="1:9" ht="30" customHeight="1">
      <c r="A41" s="202">
        <v>29</v>
      </c>
      <c r="B41" s="26">
        <v>29</v>
      </c>
      <c r="C41" s="200">
        <f t="shared" si="1"/>
        <v>0.010069444444444445</v>
      </c>
      <c r="D41" s="338"/>
      <c r="E41" s="392">
        <f ca="1" t="shared" si="0"/>
        <v>0.22145751195523378</v>
      </c>
      <c r="F41" s="98" t="s">
        <v>396</v>
      </c>
      <c r="G41" s="93">
        <v>2000</v>
      </c>
      <c r="H41" s="9" t="s">
        <v>219</v>
      </c>
      <c r="I41" s="389" t="s">
        <v>298</v>
      </c>
    </row>
    <row r="42" spans="1:9" ht="30" customHeight="1">
      <c r="A42" s="202">
        <v>30</v>
      </c>
      <c r="B42" s="26">
        <v>30</v>
      </c>
      <c r="C42" s="200">
        <f t="shared" si="1"/>
        <v>0.010416666666666668</v>
      </c>
      <c r="D42" s="391">
        <v>3</v>
      </c>
      <c r="E42" s="116">
        <f ca="1" t="shared" si="0"/>
        <v>0.3269030209340906</v>
      </c>
      <c r="F42" s="15" t="s">
        <v>455</v>
      </c>
      <c r="G42" s="9">
        <v>2000</v>
      </c>
      <c r="H42" s="9">
        <v>3</v>
      </c>
      <c r="I42" s="95" t="s">
        <v>538</v>
      </c>
    </row>
    <row r="43" spans="1:9" ht="30" customHeight="1">
      <c r="A43" s="202">
        <v>31</v>
      </c>
      <c r="B43" s="26">
        <v>31</v>
      </c>
      <c r="C43" s="200">
        <f t="shared" si="1"/>
        <v>0.010763888888888889</v>
      </c>
      <c r="D43" s="93"/>
      <c r="E43" s="116">
        <f ca="1" t="shared" si="0"/>
        <v>0.2454984219931844</v>
      </c>
      <c r="F43" s="32" t="s">
        <v>415</v>
      </c>
      <c r="G43" s="93">
        <v>2001</v>
      </c>
      <c r="H43" s="9">
        <v>1</v>
      </c>
      <c r="I43" s="95" t="s">
        <v>414</v>
      </c>
    </row>
    <row r="44" spans="1:11" ht="30" customHeight="1">
      <c r="A44" s="202">
        <v>32</v>
      </c>
      <c r="B44" s="26">
        <v>32</v>
      </c>
      <c r="C44" s="200">
        <f t="shared" si="1"/>
        <v>0.011111111111111112</v>
      </c>
      <c r="D44" s="204"/>
      <c r="E44" s="116">
        <f ca="1" t="shared" si="0"/>
        <v>0.9389397069325509</v>
      </c>
      <c r="F44" s="385" t="s">
        <v>430</v>
      </c>
      <c r="G44" s="94">
        <v>2002</v>
      </c>
      <c r="H44" s="394">
        <v>2</v>
      </c>
      <c r="I44" s="95" t="s">
        <v>431</v>
      </c>
      <c r="K44" s="160"/>
    </row>
    <row r="45" spans="1:9" ht="30" customHeight="1">
      <c r="A45" s="202">
        <v>33</v>
      </c>
      <c r="B45" s="26">
        <v>33</v>
      </c>
      <c r="C45" s="200">
        <f t="shared" si="1"/>
        <v>0.011458333333333334</v>
      </c>
      <c r="D45" s="338"/>
      <c r="E45" s="116">
        <f aca="true" ca="1" t="shared" si="2" ref="E45:E71">RAND()</f>
        <v>0.08588497047186028</v>
      </c>
      <c r="F45" s="98" t="s">
        <v>397</v>
      </c>
      <c r="G45" s="93">
        <v>2000</v>
      </c>
      <c r="H45" s="9" t="s">
        <v>398</v>
      </c>
      <c r="I45" s="389" t="s">
        <v>298</v>
      </c>
    </row>
    <row r="46" spans="1:9" ht="30" customHeight="1">
      <c r="A46" s="202">
        <v>34</v>
      </c>
      <c r="B46" s="26">
        <v>34</v>
      </c>
      <c r="C46" s="200">
        <f t="shared" si="1"/>
        <v>0.011805555555555555</v>
      </c>
      <c r="D46" s="93"/>
      <c r="E46" s="116">
        <f ca="1" t="shared" si="2"/>
        <v>0.26726043487528806</v>
      </c>
      <c r="F46" s="15" t="s">
        <v>389</v>
      </c>
      <c r="G46" s="93">
        <v>2000</v>
      </c>
      <c r="H46" s="9">
        <v>1</v>
      </c>
      <c r="I46" s="95" t="s">
        <v>388</v>
      </c>
    </row>
    <row r="47" spans="1:9" ht="30" customHeight="1">
      <c r="A47" s="202">
        <v>35</v>
      </c>
      <c r="B47" s="26">
        <v>35</v>
      </c>
      <c r="C47" s="200">
        <f t="shared" si="1"/>
        <v>0.012152777777777778</v>
      </c>
      <c r="D47" s="93"/>
      <c r="E47" s="116">
        <f ca="1" t="shared" si="2"/>
        <v>0.587158678329784</v>
      </c>
      <c r="F47" s="90" t="s">
        <v>490</v>
      </c>
      <c r="G47" s="94">
        <v>2002</v>
      </c>
      <c r="H47" s="39">
        <v>2</v>
      </c>
      <c r="I47" s="95" t="s">
        <v>491</v>
      </c>
    </row>
    <row r="48" spans="1:9" ht="30" customHeight="1">
      <c r="A48" s="202">
        <v>36</v>
      </c>
      <c r="B48" s="26">
        <v>36</v>
      </c>
      <c r="C48" s="200">
        <f t="shared" si="1"/>
        <v>0.0125</v>
      </c>
      <c r="D48" s="204"/>
      <c r="E48" s="116">
        <f ca="1" t="shared" si="2"/>
        <v>0.7517066626630031</v>
      </c>
      <c r="F48" s="380" t="s">
        <v>461</v>
      </c>
      <c r="G48" s="26">
        <v>2001</v>
      </c>
      <c r="H48" s="26">
        <v>1</v>
      </c>
      <c r="I48" s="115" t="s">
        <v>543</v>
      </c>
    </row>
    <row r="49" spans="1:9" ht="30" customHeight="1">
      <c r="A49" s="202">
        <v>37</v>
      </c>
      <c r="B49" s="26">
        <v>37</v>
      </c>
      <c r="C49" s="200">
        <f t="shared" si="1"/>
        <v>0.012847222222222223</v>
      </c>
      <c r="D49" s="330"/>
      <c r="E49" s="116">
        <f ca="1" t="shared" si="2"/>
        <v>0.6780959224485263</v>
      </c>
      <c r="F49" s="15" t="s">
        <v>495</v>
      </c>
      <c r="G49" s="9">
        <v>2000</v>
      </c>
      <c r="H49" s="9">
        <v>1</v>
      </c>
      <c r="I49" s="147" t="s">
        <v>566</v>
      </c>
    </row>
    <row r="50" spans="1:9" ht="30" customHeight="1">
      <c r="A50" s="202">
        <v>38</v>
      </c>
      <c r="B50" s="26">
        <v>38</v>
      </c>
      <c r="C50" s="200">
        <f t="shared" si="1"/>
        <v>0.013194444444444444</v>
      </c>
      <c r="D50" s="93"/>
      <c r="E50" s="116">
        <f ca="1" t="shared" si="2"/>
        <v>0.007639356383817741</v>
      </c>
      <c r="F50" s="32" t="s">
        <v>448</v>
      </c>
      <c r="G50" s="93">
        <v>2000</v>
      </c>
      <c r="H50" s="9">
        <v>2</v>
      </c>
      <c r="I50" s="147" t="s">
        <v>449</v>
      </c>
    </row>
    <row r="51" spans="1:9" ht="30" customHeight="1">
      <c r="A51" s="202">
        <v>39</v>
      </c>
      <c r="B51" s="26">
        <v>39</v>
      </c>
      <c r="C51" s="200">
        <f t="shared" si="1"/>
        <v>0.013541666666666667</v>
      </c>
      <c r="D51" s="93"/>
      <c r="E51" s="116">
        <f ca="1" t="shared" si="2"/>
        <v>0.5739429302123071</v>
      </c>
      <c r="F51" s="32" t="s">
        <v>260</v>
      </c>
      <c r="G51" s="93">
        <v>2000</v>
      </c>
      <c r="H51" s="9">
        <v>1</v>
      </c>
      <c r="I51" s="95" t="s">
        <v>372</v>
      </c>
    </row>
    <row r="52" spans="1:9" ht="36" customHeight="1">
      <c r="A52" s="202">
        <v>40</v>
      </c>
      <c r="B52" s="26">
        <v>40</v>
      </c>
      <c r="C52" s="200">
        <f t="shared" si="1"/>
        <v>0.01388888888888889</v>
      </c>
      <c r="D52" s="204"/>
      <c r="E52" s="116">
        <f ca="1" t="shared" si="2"/>
        <v>0.4945608609799237</v>
      </c>
      <c r="F52" s="387" t="s">
        <v>408</v>
      </c>
      <c r="G52" s="93">
        <v>2000</v>
      </c>
      <c r="H52" s="9">
        <v>1</v>
      </c>
      <c r="I52" s="331" t="s">
        <v>521</v>
      </c>
    </row>
    <row r="53" spans="1:9" ht="39" customHeight="1">
      <c r="A53" s="202">
        <v>41</v>
      </c>
      <c r="B53" s="26">
        <v>41</v>
      </c>
      <c r="C53" s="200">
        <f t="shared" si="1"/>
        <v>0.01423611111111111</v>
      </c>
      <c r="D53" s="330"/>
      <c r="E53" s="116">
        <f ca="1" t="shared" si="2"/>
        <v>0.3283811312352176</v>
      </c>
      <c r="F53" s="386" t="s">
        <v>467</v>
      </c>
      <c r="G53" s="26">
        <v>2000</v>
      </c>
      <c r="H53" s="26">
        <v>2</v>
      </c>
      <c r="I53" s="147" t="s">
        <v>466</v>
      </c>
    </row>
    <row r="54" spans="1:9" ht="30" customHeight="1">
      <c r="A54" s="202">
        <v>42</v>
      </c>
      <c r="B54" s="26">
        <v>42</v>
      </c>
      <c r="C54" s="200">
        <f t="shared" si="1"/>
        <v>0.014583333333333334</v>
      </c>
      <c r="D54" s="93"/>
      <c r="E54" s="116">
        <f ca="1" t="shared" si="2"/>
        <v>0.8562277433202141</v>
      </c>
      <c r="F54" s="32" t="s">
        <v>437</v>
      </c>
      <c r="G54" s="93">
        <v>2002</v>
      </c>
      <c r="H54" s="9">
        <v>2</v>
      </c>
      <c r="I54" s="95" t="s">
        <v>605</v>
      </c>
    </row>
    <row r="55" spans="1:9" ht="30" customHeight="1">
      <c r="A55" s="202">
        <v>43</v>
      </c>
      <c r="B55" s="26">
        <v>43</v>
      </c>
      <c r="C55" s="200">
        <f t="shared" si="1"/>
        <v>0.014930555555555556</v>
      </c>
      <c r="D55" s="93"/>
      <c r="E55" s="116">
        <f ca="1" t="shared" si="2"/>
        <v>0.6551058418903537</v>
      </c>
      <c r="F55" s="385" t="s">
        <v>479</v>
      </c>
      <c r="G55" s="93">
        <v>2000</v>
      </c>
      <c r="H55" s="9">
        <v>1</v>
      </c>
      <c r="I55" s="95" t="s">
        <v>478</v>
      </c>
    </row>
    <row r="56" spans="1:9" ht="30" customHeight="1">
      <c r="A56" s="202">
        <v>44</v>
      </c>
      <c r="B56" s="26">
        <v>44</v>
      </c>
      <c r="C56" s="200">
        <f t="shared" si="1"/>
        <v>0.015277777777777779</v>
      </c>
      <c r="D56" s="204"/>
      <c r="E56" s="116">
        <f ca="1" t="shared" si="2"/>
        <v>0.4529228072743372</v>
      </c>
      <c r="F56" s="15" t="s">
        <v>276</v>
      </c>
      <c r="G56" s="9">
        <v>2000</v>
      </c>
      <c r="H56" s="9">
        <v>2</v>
      </c>
      <c r="I56" s="388" t="s">
        <v>516</v>
      </c>
    </row>
    <row r="57" spans="1:9" ht="30" customHeight="1">
      <c r="A57" s="202">
        <v>45</v>
      </c>
      <c r="B57" s="26">
        <v>45</v>
      </c>
      <c r="C57" s="200">
        <f t="shared" si="1"/>
        <v>0.015625</v>
      </c>
      <c r="D57" s="391">
        <v>4</v>
      </c>
      <c r="E57" s="116">
        <f ca="1" t="shared" si="2"/>
        <v>0.3471446171186612</v>
      </c>
      <c r="F57" s="98" t="s">
        <v>400</v>
      </c>
      <c r="G57" s="93">
        <v>2000</v>
      </c>
      <c r="H57" s="9" t="s">
        <v>398</v>
      </c>
      <c r="I57" s="389" t="s">
        <v>298</v>
      </c>
    </row>
    <row r="58" spans="1:9" ht="30" customHeight="1">
      <c r="A58" s="202">
        <v>46</v>
      </c>
      <c r="B58" s="26">
        <v>46</v>
      </c>
      <c r="C58" s="200">
        <f t="shared" si="1"/>
        <v>0.015972222222222224</v>
      </c>
      <c r="D58" s="93"/>
      <c r="E58" s="116">
        <f ca="1" t="shared" si="2"/>
        <v>0.7141693612662066</v>
      </c>
      <c r="F58" s="379" t="s">
        <v>432</v>
      </c>
      <c r="G58" s="94">
        <v>2002</v>
      </c>
      <c r="H58" s="394">
        <v>2</v>
      </c>
      <c r="I58" s="95" t="s">
        <v>431</v>
      </c>
    </row>
    <row r="59" spans="1:9" ht="30" customHeight="1">
      <c r="A59" s="202">
        <v>47</v>
      </c>
      <c r="B59" s="26">
        <v>47</v>
      </c>
      <c r="C59" s="200">
        <f t="shared" si="1"/>
        <v>0.016319444444444445</v>
      </c>
      <c r="D59" s="93"/>
      <c r="E59" s="116">
        <f ca="1" t="shared" si="2"/>
        <v>0.2617148557667157</v>
      </c>
      <c r="F59" s="15" t="s">
        <v>456</v>
      </c>
      <c r="G59" s="9">
        <v>2000</v>
      </c>
      <c r="H59" s="9">
        <v>3</v>
      </c>
      <c r="I59" s="95" t="s">
        <v>538</v>
      </c>
    </row>
    <row r="60" spans="1:9" ht="30" customHeight="1">
      <c r="A60" s="202">
        <v>48</v>
      </c>
      <c r="B60" s="26">
        <v>48</v>
      </c>
      <c r="C60" s="200">
        <f t="shared" si="1"/>
        <v>0.016666666666666666</v>
      </c>
      <c r="D60" s="204"/>
      <c r="E60" s="116">
        <f ca="1" t="shared" si="2"/>
        <v>0.1937215469562279</v>
      </c>
      <c r="F60" s="32" t="s">
        <v>445</v>
      </c>
      <c r="G60" s="93">
        <v>2000</v>
      </c>
      <c r="H60" s="9">
        <v>2</v>
      </c>
      <c r="I60" s="147" t="s">
        <v>444</v>
      </c>
    </row>
    <row r="61" spans="1:9" ht="30" customHeight="1">
      <c r="A61" s="202">
        <v>49</v>
      </c>
      <c r="B61" s="26">
        <v>49</v>
      </c>
      <c r="C61" s="200">
        <f t="shared" si="1"/>
        <v>0.01701388888888889</v>
      </c>
      <c r="D61" s="93"/>
      <c r="E61" s="116">
        <f ca="1" t="shared" si="2"/>
        <v>0.7825870319986592</v>
      </c>
      <c r="F61" s="385" t="s">
        <v>477</v>
      </c>
      <c r="G61" s="94">
        <v>2000</v>
      </c>
      <c r="H61" s="394">
        <v>1</v>
      </c>
      <c r="I61" s="95" t="s">
        <v>478</v>
      </c>
    </row>
    <row r="62" spans="1:9" ht="30" customHeight="1">
      <c r="A62" s="202">
        <v>50</v>
      </c>
      <c r="B62" s="26">
        <v>50</v>
      </c>
      <c r="C62" s="200">
        <f t="shared" si="1"/>
        <v>0.017361111111111112</v>
      </c>
      <c r="D62" s="93"/>
      <c r="E62" s="116">
        <f ca="1" t="shared" si="2"/>
        <v>0.46186382391202074</v>
      </c>
      <c r="F62" s="387" t="s">
        <v>405</v>
      </c>
      <c r="G62" s="93">
        <v>2000</v>
      </c>
      <c r="H62" s="9">
        <v>1</v>
      </c>
      <c r="I62" s="331" t="s">
        <v>531</v>
      </c>
    </row>
    <row r="63" spans="1:9" ht="30" customHeight="1">
      <c r="A63" s="202">
        <v>51</v>
      </c>
      <c r="B63" s="26">
        <v>51</v>
      </c>
      <c r="C63" s="200">
        <f t="shared" si="1"/>
        <v>0.017708333333333333</v>
      </c>
      <c r="D63" s="93"/>
      <c r="E63" s="116">
        <f ca="1" t="shared" si="2"/>
        <v>0.3762456754714618</v>
      </c>
      <c r="F63" s="32" t="s">
        <v>493</v>
      </c>
      <c r="G63" s="9">
        <v>2000</v>
      </c>
      <c r="H63" s="9">
        <v>1</v>
      </c>
      <c r="I63" s="147" t="s">
        <v>565</v>
      </c>
    </row>
    <row r="64" spans="1:9" ht="30" customHeight="1">
      <c r="A64" s="202">
        <v>52</v>
      </c>
      <c r="B64" s="26">
        <v>52</v>
      </c>
      <c r="C64" s="200">
        <f t="shared" si="1"/>
        <v>0.018055555555555557</v>
      </c>
      <c r="D64" s="93"/>
      <c r="E64" s="116">
        <f ca="1" t="shared" si="2"/>
        <v>0.08409932815158783</v>
      </c>
      <c r="F64" s="15" t="s">
        <v>517</v>
      </c>
      <c r="G64" s="9">
        <v>2000</v>
      </c>
      <c r="H64" s="9">
        <v>2</v>
      </c>
      <c r="I64" s="388" t="s">
        <v>516</v>
      </c>
    </row>
    <row r="65" spans="1:9" ht="30" customHeight="1">
      <c r="A65" s="202">
        <v>53</v>
      </c>
      <c r="B65" s="26">
        <v>53</v>
      </c>
      <c r="C65" s="200">
        <f t="shared" si="1"/>
        <v>0.01840277777777778</v>
      </c>
      <c r="D65" s="93"/>
      <c r="E65" s="116">
        <f ca="1" t="shared" si="2"/>
        <v>0.4837010891630831</v>
      </c>
      <c r="F65" s="386" t="s">
        <v>468</v>
      </c>
      <c r="G65" s="26">
        <v>2000</v>
      </c>
      <c r="H65" s="26">
        <v>1</v>
      </c>
      <c r="I65" s="147" t="s">
        <v>466</v>
      </c>
    </row>
    <row r="66" spans="1:9" ht="30" customHeight="1">
      <c r="A66" s="202">
        <v>54</v>
      </c>
      <c r="B66" s="26">
        <v>54</v>
      </c>
      <c r="C66" s="200">
        <f t="shared" si="1"/>
        <v>0.01875</v>
      </c>
      <c r="D66" s="93"/>
      <c r="E66" s="116">
        <f ca="1" t="shared" si="2"/>
        <v>0.5498030178798807</v>
      </c>
      <c r="F66" s="387" t="s">
        <v>529</v>
      </c>
      <c r="G66" s="93">
        <v>2001</v>
      </c>
      <c r="H66" s="9">
        <v>2</v>
      </c>
      <c r="I66" s="95" t="s">
        <v>491</v>
      </c>
    </row>
    <row r="67" spans="1:9" ht="30" customHeight="1">
      <c r="A67" s="202">
        <v>55</v>
      </c>
      <c r="B67" s="26">
        <v>55</v>
      </c>
      <c r="C67" s="200">
        <f t="shared" si="1"/>
        <v>0.019097222222222224</v>
      </c>
      <c r="D67" s="93"/>
      <c r="E67" s="116">
        <f ca="1" t="shared" si="2"/>
        <v>0.8242062417823881</v>
      </c>
      <c r="F67" s="32" t="s">
        <v>375</v>
      </c>
      <c r="G67" s="93">
        <v>2000</v>
      </c>
      <c r="H67" s="9">
        <v>2</v>
      </c>
      <c r="I67" s="95" t="s">
        <v>372</v>
      </c>
    </row>
    <row r="68" spans="1:9" ht="30" customHeight="1">
      <c r="A68" s="202">
        <v>56</v>
      </c>
      <c r="B68" s="26">
        <v>56</v>
      </c>
      <c r="C68" s="200">
        <f t="shared" si="1"/>
        <v>0.019444444444444445</v>
      </c>
      <c r="D68" s="93"/>
      <c r="E68" s="116">
        <f ca="1" t="shared" si="2"/>
        <v>0.5389421106947323</v>
      </c>
      <c r="F68" s="15" t="s">
        <v>391</v>
      </c>
      <c r="G68" s="93">
        <v>2000</v>
      </c>
      <c r="H68" s="9">
        <v>1</v>
      </c>
      <c r="I68" s="95" t="s">
        <v>388</v>
      </c>
    </row>
    <row r="69" spans="1:9" ht="30" customHeight="1">
      <c r="A69" s="202" t="s">
        <v>539</v>
      </c>
      <c r="B69" s="26">
        <v>57</v>
      </c>
      <c r="C69" s="200">
        <f t="shared" si="1"/>
        <v>0.019791666666666666</v>
      </c>
      <c r="D69" s="336" t="s">
        <v>33</v>
      </c>
      <c r="E69" s="203">
        <f ca="1" t="shared" si="2"/>
        <v>0.49489741302988843</v>
      </c>
      <c r="F69" s="379" t="s">
        <v>482</v>
      </c>
      <c r="G69" s="93">
        <v>2000</v>
      </c>
      <c r="H69" s="9">
        <v>2</v>
      </c>
      <c r="I69" s="95" t="s">
        <v>481</v>
      </c>
    </row>
    <row r="70" spans="1:9" ht="30" customHeight="1">
      <c r="A70" s="202" t="s">
        <v>540</v>
      </c>
      <c r="B70" s="26">
        <v>58</v>
      </c>
      <c r="C70" s="200">
        <f t="shared" si="1"/>
        <v>0.02013888888888889</v>
      </c>
      <c r="D70" s="336" t="s">
        <v>33</v>
      </c>
      <c r="E70" s="203">
        <f ca="1" t="shared" si="2"/>
        <v>0.6222119331904405</v>
      </c>
      <c r="F70" s="379" t="s">
        <v>458</v>
      </c>
      <c r="G70" s="94">
        <v>2000</v>
      </c>
      <c r="H70" s="394">
        <v>2</v>
      </c>
      <c r="I70" s="95" t="s">
        <v>431</v>
      </c>
    </row>
    <row r="71" spans="1:9" ht="30" customHeight="1">
      <c r="A71" s="202" t="s">
        <v>541</v>
      </c>
      <c r="B71" s="26">
        <v>59</v>
      </c>
      <c r="C71" s="200">
        <f t="shared" si="1"/>
        <v>0.02048611111111111</v>
      </c>
      <c r="D71" s="336" t="s">
        <v>33</v>
      </c>
      <c r="E71" s="203">
        <f ca="1" t="shared" si="2"/>
        <v>0.9617627083063891</v>
      </c>
      <c r="F71" s="379" t="s">
        <v>459</v>
      </c>
      <c r="G71" s="94">
        <v>2001</v>
      </c>
      <c r="H71" s="394">
        <v>2</v>
      </c>
      <c r="I71" s="95" t="s">
        <v>431</v>
      </c>
    </row>
    <row r="72" spans="1:9" ht="18.75" hidden="1">
      <c r="A72" s="202">
        <v>60</v>
      </c>
      <c r="B72" s="26">
        <v>60</v>
      </c>
      <c r="C72" s="200">
        <f t="shared" si="1"/>
        <v>0.020833333333333336</v>
      </c>
      <c r="D72" s="339"/>
      <c r="E72" s="327"/>
      <c r="F72" s="357"/>
      <c r="G72" s="357"/>
      <c r="H72" s="357"/>
      <c r="I72" s="357"/>
    </row>
    <row r="73" spans="1:10" ht="15.75">
      <c r="A73" s="16"/>
      <c r="B73" s="157"/>
      <c r="C73" s="16"/>
      <c r="D73" s="16"/>
      <c r="E73" s="16"/>
      <c r="F73" s="16"/>
      <c r="G73" s="16"/>
      <c r="H73" s="16"/>
      <c r="I73" s="16"/>
      <c r="J73" s="14"/>
    </row>
    <row r="74" spans="1:10" ht="15.75">
      <c r="A74" s="14"/>
      <c r="B74" s="14"/>
      <c r="C74" s="546" t="s">
        <v>66</v>
      </c>
      <c r="D74" s="546"/>
      <c r="E74" s="546"/>
      <c r="F74" s="546"/>
      <c r="G74" s="14"/>
      <c r="H74" s="14"/>
      <c r="I74" s="14"/>
      <c r="J74" s="14"/>
    </row>
    <row r="75" spans="1:10" ht="15.75">
      <c r="A75" s="14"/>
      <c r="B75" s="14"/>
      <c r="C75" s="14"/>
      <c r="D75" s="14"/>
      <c r="E75" s="14"/>
      <c r="F75" s="14"/>
      <c r="G75" s="14"/>
      <c r="H75" s="14"/>
      <c r="I75" s="14"/>
      <c r="J75" s="14"/>
    </row>
    <row r="76" spans="1:10" ht="15.75">
      <c r="A76" s="14"/>
      <c r="B76" s="14"/>
      <c r="C76" s="546" t="s">
        <v>67</v>
      </c>
      <c r="D76" s="546"/>
      <c r="E76" s="546"/>
      <c r="F76" s="546"/>
      <c r="G76" s="14"/>
      <c r="H76" s="14"/>
      <c r="I76" s="14"/>
      <c r="J76" s="14"/>
    </row>
    <row r="77" spans="1:10" ht="15.75">
      <c r="A77" s="14"/>
      <c r="B77" s="14"/>
      <c r="C77" s="14"/>
      <c r="D77" s="14"/>
      <c r="E77" s="14"/>
      <c r="F77" s="14"/>
      <c r="G77" s="14"/>
      <c r="H77" s="14"/>
      <c r="I77" s="14"/>
      <c r="J77" s="14"/>
    </row>
    <row r="78" spans="1:10" ht="15.75">
      <c r="A78" s="14"/>
      <c r="B78" s="14"/>
      <c r="C78" s="14"/>
      <c r="D78" s="14"/>
      <c r="E78" s="14"/>
      <c r="H78" s="14"/>
      <c r="I78" s="14"/>
      <c r="J78" s="14"/>
    </row>
    <row r="79" spans="1:10" ht="15.75">
      <c r="A79" s="14"/>
      <c r="B79" s="14"/>
      <c r="C79" s="14"/>
      <c r="D79" s="14"/>
      <c r="E79" s="14"/>
      <c r="F79" s="14"/>
      <c r="G79" s="14"/>
      <c r="H79" s="14"/>
      <c r="I79" s="14"/>
      <c r="J79" s="14"/>
    </row>
    <row r="80" spans="1:10" ht="15.75">
      <c r="A80" s="14"/>
      <c r="B80" s="14"/>
      <c r="C80" s="14"/>
      <c r="D80" s="14"/>
      <c r="E80" s="14"/>
      <c r="J80" s="14"/>
    </row>
    <row r="81" spans="1:10" ht="15.75">
      <c r="A81" s="14"/>
      <c r="B81" s="14"/>
      <c r="C81" s="14"/>
      <c r="D81" s="14"/>
      <c r="E81" s="14"/>
      <c r="J81" s="14"/>
    </row>
    <row r="82" spans="1:10" ht="15.75">
      <c r="A82" s="14"/>
      <c r="B82" s="14"/>
      <c r="C82" s="14"/>
      <c r="D82" s="14"/>
      <c r="E82" s="14"/>
      <c r="J82" s="14"/>
    </row>
    <row r="83" spans="1:10" ht="15.75">
      <c r="A83" s="14"/>
      <c r="B83" s="14"/>
      <c r="C83" s="14"/>
      <c r="D83" s="14"/>
      <c r="E83" s="14"/>
      <c r="J83" s="14"/>
    </row>
    <row r="84" spans="1:10" ht="15.75">
      <c r="A84" s="14"/>
      <c r="B84" s="14"/>
      <c r="C84" s="14"/>
      <c r="D84" s="14"/>
      <c r="E84" s="14"/>
      <c r="F84" s="14"/>
      <c r="G84" s="14"/>
      <c r="H84" s="14"/>
      <c r="I84" s="14"/>
      <c r="J84" s="14"/>
    </row>
    <row r="85" spans="1:10" ht="15.75">
      <c r="A85" s="14"/>
      <c r="B85" s="14"/>
      <c r="C85" s="14"/>
      <c r="D85" s="14"/>
      <c r="E85" s="14"/>
      <c r="F85" s="14"/>
      <c r="G85" s="14"/>
      <c r="H85" s="14"/>
      <c r="I85" s="14"/>
      <c r="J85" s="14"/>
    </row>
    <row r="86" spans="1:10" ht="15.75">
      <c r="A86" s="14"/>
      <c r="B86" s="14"/>
      <c r="C86" s="14"/>
      <c r="D86" s="14"/>
      <c r="E86" s="14"/>
      <c r="F86" s="14"/>
      <c r="G86" s="14"/>
      <c r="H86" s="14"/>
      <c r="I86" s="14"/>
      <c r="J86" s="14"/>
    </row>
    <row r="87" spans="1:10" ht="15.75">
      <c r="A87" s="14"/>
      <c r="B87" s="14"/>
      <c r="C87" s="14"/>
      <c r="D87" s="14"/>
      <c r="E87" s="14"/>
      <c r="F87" s="14"/>
      <c r="G87" s="14"/>
      <c r="H87" s="14"/>
      <c r="I87" s="14"/>
      <c r="J87" s="14"/>
    </row>
    <row r="88" spans="1:10" ht="15.75">
      <c r="A88" s="14"/>
      <c r="B88" s="14"/>
      <c r="C88" s="14"/>
      <c r="D88" s="14"/>
      <c r="E88" s="14"/>
      <c r="F88" s="14"/>
      <c r="G88" s="14"/>
      <c r="H88" s="14"/>
      <c r="I88" s="14"/>
      <c r="J88" s="14"/>
    </row>
    <row r="89" spans="1:10" ht="15.75">
      <c r="A89" s="14"/>
      <c r="B89" s="14"/>
      <c r="C89" s="14"/>
      <c r="D89" s="14"/>
      <c r="E89" s="14"/>
      <c r="F89" s="14"/>
      <c r="G89" s="14"/>
      <c r="H89" s="14"/>
      <c r="I89" s="14"/>
      <c r="J89" s="14"/>
    </row>
    <row r="90" spans="1:10" ht="15.75">
      <c r="A90" s="14"/>
      <c r="B90" s="14"/>
      <c r="C90" s="14"/>
      <c r="D90" s="14"/>
      <c r="E90" s="14"/>
      <c r="F90" s="14"/>
      <c r="G90" s="14"/>
      <c r="H90" s="14"/>
      <c r="I90" s="14"/>
      <c r="J90" s="14"/>
    </row>
    <row r="91" spans="1:10" ht="15.75">
      <c r="A91" s="14"/>
      <c r="B91" s="14"/>
      <c r="C91" s="14"/>
      <c r="D91" s="14"/>
      <c r="E91" s="14"/>
      <c r="F91" s="14"/>
      <c r="G91" s="14"/>
      <c r="H91" s="14"/>
      <c r="I91" s="14"/>
      <c r="J91" s="14"/>
    </row>
    <row r="92" spans="1:10" ht="15.75">
      <c r="A92" s="14"/>
      <c r="B92" s="14"/>
      <c r="C92" s="14"/>
      <c r="D92" s="14"/>
      <c r="E92" s="14"/>
      <c r="F92" s="14"/>
      <c r="G92" s="14"/>
      <c r="H92" s="14"/>
      <c r="I92" s="14"/>
      <c r="J92" s="14"/>
    </row>
    <row r="93" spans="1:10" ht="15.75">
      <c r="A93" s="14"/>
      <c r="B93" s="14"/>
      <c r="C93" s="14"/>
      <c r="D93" s="14"/>
      <c r="E93" s="14"/>
      <c r="F93" s="14"/>
      <c r="G93" s="14"/>
      <c r="H93" s="14"/>
      <c r="I93" s="14"/>
      <c r="J93" s="14"/>
    </row>
    <row r="94" spans="1:10" ht="15.75">
      <c r="A94" s="14"/>
      <c r="B94" s="14"/>
      <c r="C94" s="14"/>
      <c r="D94" s="14"/>
      <c r="E94" s="14"/>
      <c r="F94" s="14"/>
      <c r="G94" s="14"/>
      <c r="H94" s="14"/>
      <c r="I94" s="14"/>
      <c r="J94" s="14"/>
    </row>
    <row r="95" spans="1:10" ht="15.75">
      <c r="A95" s="14"/>
      <c r="B95" s="14"/>
      <c r="C95" s="14"/>
      <c r="D95" s="14"/>
      <c r="E95" s="14"/>
      <c r="F95" s="14"/>
      <c r="G95" s="14"/>
      <c r="H95" s="14"/>
      <c r="I95" s="14"/>
      <c r="J95" s="14"/>
    </row>
    <row r="96" spans="1:10" ht="15.75">
      <c r="A96" s="14"/>
      <c r="B96" s="14"/>
      <c r="C96" s="14"/>
      <c r="D96" s="14"/>
      <c r="E96" s="14"/>
      <c r="F96" s="14"/>
      <c r="G96" s="14"/>
      <c r="H96" s="14"/>
      <c r="I96" s="14"/>
      <c r="J96" s="14"/>
    </row>
    <row r="97" spans="1:10" ht="15.75">
      <c r="A97" s="14"/>
      <c r="B97" s="14"/>
      <c r="C97" s="14"/>
      <c r="D97" s="14"/>
      <c r="E97" s="14"/>
      <c r="F97" s="14"/>
      <c r="G97" s="14"/>
      <c r="H97" s="14"/>
      <c r="I97" s="14"/>
      <c r="J97" s="14"/>
    </row>
    <row r="98" spans="1:10" ht="15.75">
      <c r="A98" s="14"/>
      <c r="B98" s="14"/>
      <c r="C98" s="14"/>
      <c r="D98" s="14"/>
      <c r="E98" s="14"/>
      <c r="F98" s="14"/>
      <c r="G98" s="14"/>
      <c r="H98" s="14"/>
      <c r="I98" s="14"/>
      <c r="J98" s="14"/>
    </row>
    <row r="99" spans="1:10" ht="15.75">
      <c r="A99" s="14"/>
      <c r="B99" s="14"/>
      <c r="C99" s="14"/>
      <c r="D99" s="14"/>
      <c r="E99" s="14"/>
      <c r="F99" s="14"/>
      <c r="G99" s="14"/>
      <c r="H99" s="14"/>
      <c r="I99" s="14"/>
      <c r="J99" s="14"/>
    </row>
    <row r="100" spans="1:10" ht="15.75">
      <c r="A100" s="14"/>
      <c r="B100" s="14"/>
      <c r="C100" s="14"/>
      <c r="D100" s="14"/>
      <c r="E100" s="14"/>
      <c r="F100" s="14"/>
      <c r="G100" s="14"/>
      <c r="H100" s="14"/>
      <c r="I100" s="14"/>
      <c r="J100" s="14"/>
    </row>
    <row r="101" spans="1:10" ht="15.75">
      <c r="A101" s="14"/>
      <c r="B101" s="14"/>
      <c r="C101" s="14"/>
      <c r="D101" s="14"/>
      <c r="E101" s="14"/>
      <c r="F101" s="14"/>
      <c r="G101" s="14"/>
      <c r="H101" s="14"/>
      <c r="I101" s="14"/>
      <c r="J101" s="14"/>
    </row>
    <row r="102" spans="1:10" ht="15.75">
      <c r="A102" s="14"/>
      <c r="B102" s="14"/>
      <c r="C102" s="14"/>
      <c r="D102" s="14"/>
      <c r="E102" s="14"/>
      <c r="F102" s="14"/>
      <c r="G102" s="14"/>
      <c r="H102" s="14"/>
      <c r="I102" s="14"/>
      <c r="J102" s="14"/>
    </row>
    <row r="103" spans="1:10" ht="15.75">
      <c r="A103" s="14"/>
      <c r="B103" s="14"/>
      <c r="C103" s="14"/>
      <c r="D103" s="14"/>
      <c r="E103" s="14"/>
      <c r="F103" s="14"/>
      <c r="G103" s="14"/>
      <c r="H103" s="14"/>
      <c r="I103" s="14"/>
      <c r="J103" s="14"/>
    </row>
    <row r="104" spans="1:10" ht="15.75">
      <c r="A104" s="14"/>
      <c r="B104" s="14"/>
      <c r="C104" s="14"/>
      <c r="D104" s="14"/>
      <c r="E104" s="14"/>
      <c r="F104" s="14"/>
      <c r="G104" s="14"/>
      <c r="H104" s="14"/>
      <c r="I104" s="14"/>
      <c r="J104" s="14"/>
    </row>
    <row r="105" spans="1:10" ht="15.75">
      <c r="A105" s="14"/>
      <c r="B105" s="14"/>
      <c r="C105" s="14"/>
      <c r="D105" s="14"/>
      <c r="E105" s="14"/>
      <c r="F105" s="14"/>
      <c r="G105" s="14"/>
      <c r="H105" s="14"/>
      <c r="I105" s="14"/>
      <c r="J105" s="14"/>
    </row>
    <row r="106" spans="1:10" ht="15.75">
      <c r="A106" s="14"/>
      <c r="B106" s="14"/>
      <c r="C106" s="14"/>
      <c r="D106" s="14"/>
      <c r="E106" s="14"/>
      <c r="F106" s="14"/>
      <c r="G106" s="14"/>
      <c r="H106" s="14"/>
      <c r="I106" s="14"/>
      <c r="J106" s="14"/>
    </row>
    <row r="107" spans="1:10" ht="15.75">
      <c r="A107" s="14"/>
      <c r="B107" s="14"/>
      <c r="C107" s="14"/>
      <c r="D107" s="14"/>
      <c r="E107" s="14"/>
      <c r="F107" s="14"/>
      <c r="G107" s="14"/>
      <c r="H107" s="14"/>
      <c r="I107" s="14"/>
      <c r="J107" s="14"/>
    </row>
    <row r="108" spans="1:10" ht="15.75">
      <c r="A108" s="14"/>
      <c r="B108" s="14"/>
      <c r="C108" s="14"/>
      <c r="D108" s="14"/>
      <c r="E108" s="14"/>
      <c r="F108" s="14"/>
      <c r="G108" s="14"/>
      <c r="H108" s="14"/>
      <c r="I108" s="14"/>
      <c r="J108" s="14"/>
    </row>
    <row r="109" spans="1:10" ht="15.75">
      <c r="A109" s="14"/>
      <c r="B109" s="14"/>
      <c r="C109" s="14"/>
      <c r="D109" s="14"/>
      <c r="E109" s="14"/>
      <c r="F109" s="14"/>
      <c r="G109" s="14"/>
      <c r="H109" s="14"/>
      <c r="I109" s="14"/>
      <c r="J109" s="14"/>
    </row>
    <row r="110" spans="1:10" ht="15.75">
      <c r="A110" s="14"/>
      <c r="B110" s="14"/>
      <c r="C110" s="14"/>
      <c r="D110" s="14"/>
      <c r="E110" s="14"/>
      <c r="F110" s="14"/>
      <c r="G110" s="14"/>
      <c r="H110" s="14"/>
      <c r="I110" s="14"/>
      <c r="J110" s="14"/>
    </row>
    <row r="111" spans="1:10" ht="15.75">
      <c r="A111" s="14"/>
      <c r="B111" s="14"/>
      <c r="C111" s="14"/>
      <c r="D111" s="14"/>
      <c r="E111" s="14"/>
      <c r="F111" s="14"/>
      <c r="G111" s="14"/>
      <c r="H111" s="14"/>
      <c r="I111" s="14"/>
      <c r="J111" s="14"/>
    </row>
    <row r="112" spans="1:10" ht="15.75">
      <c r="A112" s="14"/>
      <c r="B112" s="14"/>
      <c r="C112" s="14"/>
      <c r="D112" s="14"/>
      <c r="E112" s="14"/>
      <c r="F112" s="14"/>
      <c r="G112" s="14"/>
      <c r="H112" s="14"/>
      <c r="I112" s="14"/>
      <c r="J112" s="14"/>
    </row>
    <row r="113" spans="1:10" ht="15.75">
      <c r="A113" s="14"/>
      <c r="B113" s="14"/>
      <c r="C113" s="14"/>
      <c r="D113" s="14"/>
      <c r="E113" s="14"/>
      <c r="F113" s="14"/>
      <c r="G113" s="14"/>
      <c r="H113" s="14"/>
      <c r="I113" s="14"/>
      <c r="J113" s="14"/>
    </row>
    <row r="114" spans="1:10" ht="15.75">
      <c r="A114" s="14"/>
      <c r="B114" s="14"/>
      <c r="C114" s="14"/>
      <c r="D114" s="14"/>
      <c r="E114" s="14"/>
      <c r="F114" s="14"/>
      <c r="G114" s="14"/>
      <c r="H114" s="14"/>
      <c r="I114" s="14"/>
      <c r="J114" s="14"/>
    </row>
    <row r="115" spans="1:10" ht="15.75">
      <c r="A115" s="14"/>
      <c r="B115" s="14"/>
      <c r="C115" s="14"/>
      <c r="D115" s="14"/>
      <c r="E115" s="14"/>
      <c r="F115" s="14"/>
      <c r="G115" s="14"/>
      <c r="H115" s="14"/>
      <c r="I115" s="14"/>
      <c r="J115" s="14"/>
    </row>
    <row r="116" spans="1:10" ht="15.75">
      <c r="A116" s="14"/>
      <c r="B116" s="14"/>
      <c r="C116" s="14"/>
      <c r="D116" s="14"/>
      <c r="E116" s="14"/>
      <c r="F116" s="14"/>
      <c r="G116" s="14"/>
      <c r="H116" s="14"/>
      <c r="I116" s="14"/>
      <c r="J116" s="14"/>
    </row>
    <row r="117" spans="1:10" ht="15.75">
      <c r="A117" s="14"/>
      <c r="B117" s="14"/>
      <c r="C117" s="14"/>
      <c r="D117" s="14"/>
      <c r="E117" s="14"/>
      <c r="F117" s="14"/>
      <c r="G117" s="14"/>
      <c r="H117" s="14"/>
      <c r="I117" s="14"/>
      <c r="J117" s="14"/>
    </row>
    <row r="118" spans="1:10" ht="15.75">
      <c r="A118" s="14"/>
      <c r="B118" s="14"/>
      <c r="C118" s="14"/>
      <c r="D118" s="14"/>
      <c r="E118" s="14"/>
      <c r="F118" s="14"/>
      <c r="G118" s="14"/>
      <c r="H118" s="14"/>
      <c r="I118" s="14"/>
      <c r="J118" s="14"/>
    </row>
    <row r="119" spans="1:10" ht="15.75">
      <c r="A119" s="14"/>
      <c r="B119" s="14"/>
      <c r="C119" s="14"/>
      <c r="D119" s="14"/>
      <c r="E119" s="14"/>
      <c r="F119" s="14"/>
      <c r="G119" s="14"/>
      <c r="H119" s="14"/>
      <c r="I119" s="14"/>
      <c r="J119" s="14"/>
    </row>
    <row r="120" spans="1:10" ht="15.75">
      <c r="A120" s="14"/>
      <c r="B120" s="14"/>
      <c r="C120" s="14"/>
      <c r="D120" s="14"/>
      <c r="E120" s="14"/>
      <c r="F120" s="14"/>
      <c r="G120" s="14"/>
      <c r="H120" s="14"/>
      <c r="I120" s="14"/>
      <c r="J120" s="14"/>
    </row>
    <row r="121" spans="1:10" ht="15.75">
      <c r="A121" s="14"/>
      <c r="B121" s="14"/>
      <c r="C121" s="14"/>
      <c r="D121" s="14"/>
      <c r="E121" s="14"/>
      <c r="F121" s="14"/>
      <c r="G121" s="14"/>
      <c r="H121" s="14"/>
      <c r="I121" s="14"/>
      <c r="J121" s="14"/>
    </row>
    <row r="122" spans="1:10" ht="15.75">
      <c r="A122" s="14"/>
      <c r="B122" s="14"/>
      <c r="C122" s="14"/>
      <c r="D122" s="14"/>
      <c r="E122" s="14"/>
      <c r="F122" s="14"/>
      <c r="G122" s="14"/>
      <c r="H122" s="14"/>
      <c r="I122" s="14"/>
      <c r="J122" s="14"/>
    </row>
    <row r="123" spans="1:10" ht="15.75">
      <c r="A123" s="14"/>
      <c r="B123" s="14"/>
      <c r="C123" s="14"/>
      <c r="D123" s="14"/>
      <c r="E123" s="14"/>
      <c r="F123" s="14"/>
      <c r="G123" s="14"/>
      <c r="H123" s="14"/>
      <c r="I123" s="14"/>
      <c r="J123" s="14"/>
    </row>
    <row r="124" spans="1:10" ht="15.75">
      <c r="A124" s="14"/>
      <c r="B124" s="14"/>
      <c r="C124" s="14"/>
      <c r="D124" s="14"/>
      <c r="E124" s="14"/>
      <c r="F124" s="14"/>
      <c r="G124" s="14"/>
      <c r="H124" s="14"/>
      <c r="I124" s="14"/>
      <c r="J124" s="14"/>
    </row>
    <row r="125" spans="1:10" ht="15.75">
      <c r="A125" s="14"/>
      <c r="B125" s="14"/>
      <c r="C125" s="14"/>
      <c r="D125" s="14"/>
      <c r="E125" s="14"/>
      <c r="F125" s="14"/>
      <c r="G125" s="14"/>
      <c r="H125" s="14"/>
      <c r="I125" s="14"/>
      <c r="J125" s="14"/>
    </row>
    <row r="126" spans="1:10" ht="15.75">
      <c r="A126" s="14"/>
      <c r="B126" s="14"/>
      <c r="C126" s="14"/>
      <c r="D126" s="14"/>
      <c r="E126" s="14"/>
      <c r="F126" s="14"/>
      <c r="G126" s="14"/>
      <c r="H126" s="14"/>
      <c r="I126" s="14"/>
      <c r="J126" s="14"/>
    </row>
    <row r="127" spans="1:10" ht="15.75">
      <c r="A127" s="14"/>
      <c r="B127" s="14"/>
      <c r="C127" s="14"/>
      <c r="D127" s="14"/>
      <c r="E127" s="14"/>
      <c r="F127" s="14"/>
      <c r="G127" s="14"/>
      <c r="H127" s="14"/>
      <c r="I127" s="14"/>
      <c r="J127" s="14"/>
    </row>
    <row r="128" spans="1:10" ht="15.75">
      <c r="A128" s="14"/>
      <c r="B128" s="14"/>
      <c r="C128" s="14"/>
      <c r="D128" s="14"/>
      <c r="E128" s="14"/>
      <c r="F128" s="14"/>
      <c r="G128" s="14"/>
      <c r="H128" s="14"/>
      <c r="I128" s="14"/>
      <c r="J128" s="14"/>
    </row>
    <row r="129" spans="1:10" ht="15.75">
      <c r="A129" s="14"/>
      <c r="B129" s="14"/>
      <c r="C129" s="14"/>
      <c r="D129" s="14"/>
      <c r="E129" s="14"/>
      <c r="F129" s="14"/>
      <c r="G129" s="14"/>
      <c r="H129" s="14"/>
      <c r="I129" s="14"/>
      <c r="J129" s="14"/>
    </row>
    <row r="130" spans="1:10" ht="15.75">
      <c r="A130" s="14"/>
      <c r="B130" s="14"/>
      <c r="C130" s="14"/>
      <c r="D130" s="14"/>
      <c r="E130" s="14"/>
      <c r="F130" s="14"/>
      <c r="G130" s="14"/>
      <c r="H130" s="14"/>
      <c r="I130" s="14"/>
      <c r="J130" s="14"/>
    </row>
    <row r="131" spans="1:10" ht="15.75">
      <c r="A131" s="14"/>
      <c r="B131" s="14"/>
      <c r="C131" s="14"/>
      <c r="D131" s="14"/>
      <c r="E131" s="14"/>
      <c r="F131" s="14"/>
      <c r="G131" s="14"/>
      <c r="H131" s="14"/>
      <c r="I131" s="14"/>
      <c r="J131" s="14"/>
    </row>
    <row r="132" spans="1:10" ht="15.75">
      <c r="A132" s="14"/>
      <c r="B132" s="14"/>
      <c r="C132" s="14"/>
      <c r="D132" s="14"/>
      <c r="E132" s="14"/>
      <c r="F132" s="14"/>
      <c r="G132" s="14"/>
      <c r="H132" s="14"/>
      <c r="I132" s="14"/>
      <c r="J132" s="14"/>
    </row>
    <row r="133" spans="1:10" ht="15.75">
      <c r="A133" s="14"/>
      <c r="B133" s="14"/>
      <c r="C133" s="14"/>
      <c r="D133" s="14"/>
      <c r="E133" s="14"/>
      <c r="F133" s="14"/>
      <c r="G133" s="14"/>
      <c r="H133" s="14"/>
      <c r="I133" s="14"/>
      <c r="J133" s="14"/>
    </row>
    <row r="134" spans="1:10" ht="15.75">
      <c r="A134" s="14"/>
      <c r="B134" s="14"/>
      <c r="C134" s="14"/>
      <c r="D134" s="14"/>
      <c r="E134" s="14"/>
      <c r="F134" s="14"/>
      <c r="G134" s="14"/>
      <c r="H134" s="14"/>
      <c r="I134" s="14"/>
      <c r="J134" s="14"/>
    </row>
    <row r="135" spans="1:10" ht="15.75">
      <c r="A135" s="14"/>
      <c r="B135" s="14"/>
      <c r="C135" s="14"/>
      <c r="D135" s="14"/>
      <c r="E135" s="14"/>
      <c r="F135" s="14"/>
      <c r="G135" s="14"/>
      <c r="H135" s="14"/>
      <c r="I135" s="14"/>
      <c r="J135" s="14"/>
    </row>
    <row r="136" spans="1:10" ht="15.75">
      <c r="A136" s="14"/>
      <c r="B136" s="14"/>
      <c r="C136" s="14"/>
      <c r="D136" s="14"/>
      <c r="E136" s="14"/>
      <c r="F136" s="14"/>
      <c r="G136" s="14"/>
      <c r="H136" s="14"/>
      <c r="I136" s="14"/>
      <c r="J136" s="14"/>
    </row>
    <row r="137" spans="1:10" ht="15.75">
      <c r="A137" s="14"/>
      <c r="B137" s="14"/>
      <c r="C137" s="14"/>
      <c r="D137" s="14"/>
      <c r="E137" s="14"/>
      <c r="F137" s="14"/>
      <c r="G137" s="14"/>
      <c r="H137" s="14"/>
      <c r="I137" s="14"/>
      <c r="J137" s="14"/>
    </row>
    <row r="138" spans="1:10" ht="15.75">
      <c r="A138" s="14"/>
      <c r="B138" s="14"/>
      <c r="C138" s="14"/>
      <c r="D138" s="14"/>
      <c r="E138" s="14"/>
      <c r="F138" s="14"/>
      <c r="G138" s="14"/>
      <c r="H138" s="14"/>
      <c r="I138" s="14"/>
      <c r="J138" s="14"/>
    </row>
    <row r="139" spans="1:10" ht="15.75">
      <c r="A139" s="14"/>
      <c r="B139" s="14"/>
      <c r="C139" s="14"/>
      <c r="D139" s="14"/>
      <c r="E139" s="14"/>
      <c r="F139" s="14"/>
      <c r="G139" s="14"/>
      <c r="H139" s="14"/>
      <c r="I139" s="14"/>
      <c r="J139" s="14"/>
    </row>
    <row r="140" spans="1:10" ht="15.75">
      <c r="A140" s="14"/>
      <c r="B140" s="14"/>
      <c r="C140" s="14"/>
      <c r="D140" s="14"/>
      <c r="E140" s="14"/>
      <c r="F140" s="14"/>
      <c r="G140" s="14"/>
      <c r="H140" s="14"/>
      <c r="I140" s="14"/>
      <c r="J140" s="14"/>
    </row>
    <row r="141" spans="1:10" ht="15.75">
      <c r="A141" s="14"/>
      <c r="B141" s="14"/>
      <c r="C141" s="14"/>
      <c r="D141" s="14"/>
      <c r="E141" s="14"/>
      <c r="F141" s="14"/>
      <c r="G141" s="14"/>
      <c r="H141" s="14"/>
      <c r="I141" s="14"/>
      <c r="J141" s="14"/>
    </row>
    <row r="142" spans="1:10" ht="15.75">
      <c r="A142" s="14"/>
      <c r="B142" s="14"/>
      <c r="C142" s="14"/>
      <c r="D142" s="14"/>
      <c r="E142" s="14"/>
      <c r="F142" s="14"/>
      <c r="G142" s="14"/>
      <c r="H142" s="14"/>
      <c r="I142" s="14"/>
      <c r="J142" s="14"/>
    </row>
    <row r="143" spans="1:10" ht="15.75">
      <c r="A143" s="14"/>
      <c r="B143" s="14"/>
      <c r="C143" s="14"/>
      <c r="D143" s="14"/>
      <c r="E143" s="14"/>
      <c r="F143" s="14"/>
      <c r="G143" s="14"/>
      <c r="H143" s="14"/>
      <c r="I143" s="14"/>
      <c r="J143" s="14"/>
    </row>
    <row r="144" spans="1:10" ht="15.75">
      <c r="A144" s="14"/>
      <c r="B144" s="14"/>
      <c r="C144" s="14"/>
      <c r="D144" s="14"/>
      <c r="E144" s="14"/>
      <c r="F144" s="14"/>
      <c r="G144" s="14"/>
      <c r="H144" s="14"/>
      <c r="I144" s="14"/>
      <c r="J144" s="14"/>
    </row>
    <row r="145" spans="1:10" ht="15.75">
      <c r="A145" s="14"/>
      <c r="B145" s="14"/>
      <c r="C145" s="14"/>
      <c r="D145" s="14"/>
      <c r="E145" s="14"/>
      <c r="F145" s="14"/>
      <c r="G145" s="14"/>
      <c r="H145" s="14"/>
      <c r="I145" s="14"/>
      <c r="J145" s="14"/>
    </row>
    <row r="146" spans="1:10" ht="15.75">
      <c r="A146" s="14"/>
      <c r="B146" s="14"/>
      <c r="C146" s="14"/>
      <c r="D146" s="14"/>
      <c r="E146" s="14"/>
      <c r="F146" s="14"/>
      <c r="G146" s="14"/>
      <c r="H146" s="14"/>
      <c r="I146" s="14"/>
      <c r="J146" s="14"/>
    </row>
    <row r="147" spans="1:10" ht="15.75">
      <c r="A147" s="14"/>
      <c r="B147" s="14"/>
      <c r="C147" s="14"/>
      <c r="D147" s="14"/>
      <c r="E147" s="14"/>
      <c r="F147" s="14"/>
      <c r="G147" s="14"/>
      <c r="H147" s="14"/>
      <c r="I147" s="14"/>
      <c r="J147" s="14"/>
    </row>
    <row r="148" spans="1:10" ht="15.75">
      <c r="A148" s="14"/>
      <c r="B148" s="14"/>
      <c r="C148" s="14"/>
      <c r="D148" s="14"/>
      <c r="E148" s="14"/>
      <c r="F148" s="14"/>
      <c r="G148" s="14"/>
      <c r="H148" s="14"/>
      <c r="I148" s="14"/>
      <c r="J148" s="14"/>
    </row>
  </sheetData>
  <sheetProtection/>
  <mergeCells count="16">
    <mergeCell ref="C76:F76"/>
    <mergeCell ref="A11:A12"/>
    <mergeCell ref="B11:B12"/>
    <mergeCell ref="C11:C12"/>
    <mergeCell ref="D11:D12"/>
    <mergeCell ref="E11:E12"/>
    <mergeCell ref="F11:F12"/>
    <mergeCell ref="G6:I6"/>
    <mergeCell ref="A1:I4"/>
    <mergeCell ref="A5:F6"/>
    <mergeCell ref="A7:I8"/>
    <mergeCell ref="C74:F74"/>
    <mergeCell ref="G11:G12"/>
    <mergeCell ref="H11:H12"/>
    <mergeCell ref="I11:I12"/>
    <mergeCell ref="G5:I5"/>
  </mergeCells>
  <printOptions/>
  <pageMargins left="0.2362204724409449" right="0.2362204724409449" top="0.7480314960629921" bottom="0.7480314960629921" header="0.31496062992125984" footer="0.31496062992125984"/>
  <pageSetup horizontalDpi="300" verticalDpi="3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168"/>
  <sheetViews>
    <sheetView zoomScalePageLayoutView="0" workbookViewId="0" topLeftCell="A31">
      <selection activeCell="A21" sqref="A21:IV21"/>
    </sheetView>
  </sheetViews>
  <sheetFormatPr defaultColWidth="9.140625" defaultRowHeight="15"/>
  <cols>
    <col min="1" max="1" width="4.7109375" style="0" customWidth="1"/>
    <col min="2" max="2" width="4.140625" style="0" customWidth="1"/>
    <col min="3" max="3" width="5.28125" style="0" hidden="1" customWidth="1"/>
    <col min="4" max="4" width="9.140625" style="0" hidden="1" customWidth="1"/>
    <col min="5" max="7" width="10.421875" style="0" hidden="1" customWidth="1"/>
    <col min="8" max="8" width="22.8515625" style="0" customWidth="1"/>
    <col min="9" max="9" width="8.00390625" style="0" customWidth="1"/>
    <col min="10" max="10" width="7.57421875" style="0" customWidth="1"/>
    <col min="11" max="11" width="25.421875" style="0" customWidth="1"/>
    <col min="12" max="14" width="4.421875" style="0" customWidth="1"/>
    <col min="15" max="15" width="9.28125" style="0" bestFit="1" customWidth="1"/>
    <col min="16" max="16" width="10.7109375" style="0" customWidth="1"/>
    <col min="17" max="17" width="7.00390625" style="0" customWidth="1"/>
    <col min="18" max="18" width="6.28125" style="0" customWidth="1"/>
    <col min="23" max="23" width="10.28125" style="0" customWidth="1"/>
    <col min="24" max="24" width="10.57421875" style="0" customWidth="1"/>
    <col min="25" max="25" width="9.00390625" style="0" customWidth="1"/>
  </cols>
  <sheetData>
    <row r="1" spans="1:18" ht="30.75" customHeight="1">
      <c r="A1" s="456"/>
      <c r="B1" s="456"/>
      <c r="C1" s="456"/>
      <c r="D1" s="456"/>
      <c r="E1" s="456"/>
      <c r="F1" s="456"/>
      <c r="G1" s="456"/>
      <c r="H1" s="456"/>
      <c r="I1" s="456"/>
      <c r="J1" s="456"/>
      <c r="K1" s="456"/>
      <c r="L1" s="456"/>
      <c r="M1" s="456"/>
      <c r="N1" s="456"/>
      <c r="O1" s="564"/>
      <c r="P1" s="564"/>
      <c r="Q1" s="564"/>
      <c r="R1" s="564"/>
    </row>
    <row r="2" spans="1:18" ht="31.5" customHeight="1">
      <c r="A2" s="456"/>
      <c r="B2" s="456"/>
      <c r="C2" s="456"/>
      <c r="D2" s="456"/>
      <c r="E2" s="456"/>
      <c r="F2" s="456"/>
      <c r="G2" s="456"/>
      <c r="H2" s="456"/>
      <c r="I2" s="456"/>
      <c r="J2" s="456"/>
      <c r="K2" s="456"/>
      <c r="L2" s="456"/>
      <c r="M2" s="456"/>
      <c r="N2" s="456"/>
      <c r="O2" s="564"/>
      <c r="P2" s="564"/>
      <c r="Q2" s="564"/>
      <c r="R2" s="564"/>
    </row>
    <row r="3" spans="1:18" ht="30.75" customHeight="1">
      <c r="A3" s="456"/>
      <c r="B3" s="456"/>
      <c r="C3" s="456"/>
      <c r="D3" s="456"/>
      <c r="E3" s="456"/>
      <c r="F3" s="456"/>
      <c r="G3" s="456"/>
      <c r="H3" s="456"/>
      <c r="I3" s="456"/>
      <c r="J3" s="456"/>
      <c r="K3" s="456"/>
      <c r="L3" s="456"/>
      <c r="M3" s="456"/>
      <c r="N3" s="456"/>
      <c r="O3" s="564"/>
      <c r="P3" s="564"/>
      <c r="Q3" s="564"/>
      <c r="R3" s="564"/>
    </row>
    <row r="4" spans="1:18" ht="30.75" customHeight="1">
      <c r="A4" s="456"/>
      <c r="B4" s="456"/>
      <c r="C4" s="456"/>
      <c r="D4" s="456"/>
      <c r="E4" s="456"/>
      <c r="F4" s="456"/>
      <c r="G4" s="456"/>
      <c r="H4" s="456"/>
      <c r="I4" s="456"/>
      <c r="J4" s="456"/>
      <c r="K4" s="456"/>
      <c r="L4" s="456"/>
      <c r="M4" s="456"/>
      <c r="N4" s="456"/>
      <c r="O4" s="564"/>
      <c r="P4" s="564"/>
      <c r="Q4" s="564"/>
      <c r="R4" s="564"/>
    </row>
    <row r="5" spans="1:18" ht="15" customHeight="1">
      <c r="A5" s="573" t="s">
        <v>384</v>
      </c>
      <c r="B5" s="574"/>
      <c r="C5" s="574"/>
      <c r="D5" s="574"/>
      <c r="E5" s="574"/>
      <c r="F5" s="574"/>
      <c r="G5" s="574"/>
      <c r="H5" s="574"/>
      <c r="I5" s="574"/>
      <c r="J5" s="513"/>
      <c r="K5" s="513"/>
      <c r="L5" s="513"/>
      <c r="M5" s="513"/>
      <c r="N5" s="513"/>
      <c r="O5" s="565"/>
      <c r="P5" s="565"/>
      <c r="Q5" s="565"/>
      <c r="R5" s="565"/>
    </row>
    <row r="6" spans="1:18" ht="32.25" customHeight="1">
      <c r="A6" s="554" t="s">
        <v>592</v>
      </c>
      <c r="B6" s="555"/>
      <c r="C6" s="555"/>
      <c r="D6" s="555"/>
      <c r="E6" s="555"/>
      <c r="F6" s="555"/>
      <c r="G6" s="555"/>
      <c r="H6" s="555"/>
      <c r="I6" s="555"/>
      <c r="J6" s="555"/>
      <c r="K6" s="555"/>
      <c r="L6" s="555"/>
      <c r="M6" s="555"/>
      <c r="N6" s="555"/>
      <c r="O6" s="555"/>
      <c r="P6" s="555"/>
      <c r="Q6" s="555"/>
      <c r="R6" s="556"/>
    </row>
    <row r="7" spans="1:18" ht="30.75" customHeight="1">
      <c r="A7" s="557" t="s">
        <v>593</v>
      </c>
      <c r="B7" s="558"/>
      <c r="C7" s="558"/>
      <c r="D7" s="558"/>
      <c r="E7" s="558"/>
      <c r="F7" s="558"/>
      <c r="G7" s="558"/>
      <c r="H7" s="558"/>
      <c r="I7" s="558"/>
      <c r="J7" s="558"/>
      <c r="K7" s="558"/>
      <c r="L7" s="558"/>
      <c r="M7" s="558"/>
      <c r="N7" s="558"/>
      <c r="O7" s="558"/>
      <c r="P7" s="558"/>
      <c r="Q7" s="558"/>
      <c r="R7" s="559"/>
    </row>
    <row r="8" spans="1:18" ht="15">
      <c r="A8" s="575" t="s">
        <v>92</v>
      </c>
      <c r="B8" s="575"/>
      <c r="C8" s="575"/>
      <c r="D8" s="575"/>
      <c r="E8" s="575"/>
      <c r="F8" s="575"/>
      <c r="G8" s="575"/>
      <c r="H8" s="575"/>
      <c r="I8" s="575"/>
      <c r="J8" s="575"/>
      <c r="K8" s="575"/>
      <c r="L8" s="566" t="s">
        <v>596</v>
      </c>
      <c r="M8" s="566"/>
      <c r="N8" s="566"/>
      <c r="O8" s="566"/>
      <c r="P8" s="566"/>
      <c r="Q8" s="566"/>
      <c r="R8" s="566"/>
    </row>
    <row r="9" spans="1:18" ht="15" customHeight="1">
      <c r="A9" s="576"/>
      <c r="B9" s="576"/>
      <c r="C9" s="576"/>
      <c r="D9" s="576"/>
      <c r="E9" s="576"/>
      <c r="F9" s="576"/>
      <c r="G9" s="576"/>
      <c r="H9" s="576"/>
      <c r="I9" s="576"/>
      <c r="J9" s="576"/>
      <c r="K9" s="576"/>
      <c r="L9" s="461" t="s">
        <v>595</v>
      </c>
      <c r="M9" s="461"/>
      <c r="N9" s="461"/>
      <c r="O9" s="461"/>
      <c r="P9" s="461"/>
      <c r="Q9" s="461"/>
      <c r="R9" s="461"/>
    </row>
    <row r="10" spans="1:18" ht="15">
      <c r="A10" s="576"/>
      <c r="B10" s="576"/>
      <c r="C10" s="576"/>
      <c r="D10" s="576"/>
      <c r="E10" s="576"/>
      <c r="F10" s="576"/>
      <c r="G10" s="576"/>
      <c r="H10" s="576"/>
      <c r="I10" s="576"/>
      <c r="J10" s="576"/>
      <c r="K10" s="576"/>
      <c r="L10" s="461" t="s">
        <v>612</v>
      </c>
      <c r="M10" s="461"/>
      <c r="N10" s="461"/>
      <c r="O10" s="461"/>
      <c r="P10" s="461"/>
      <c r="Q10" s="461"/>
      <c r="R10" s="461"/>
    </row>
    <row r="11" spans="1:18" ht="15">
      <c r="A11" s="523" t="s">
        <v>613</v>
      </c>
      <c r="B11" s="523"/>
      <c r="C11" s="523"/>
      <c r="D11" s="523"/>
      <c r="E11" s="523"/>
      <c r="F11" s="523"/>
      <c r="G11" s="523"/>
      <c r="H11" s="523"/>
      <c r="I11" s="523"/>
      <c r="J11" s="523"/>
      <c r="K11" s="523"/>
      <c r="L11" s="523"/>
      <c r="M11" s="523"/>
      <c r="N11" s="523"/>
      <c r="O11" s="523"/>
      <c r="P11" s="523"/>
      <c r="Q11" s="523"/>
      <c r="R11" s="523"/>
    </row>
    <row r="12" spans="1:25" ht="27.75" customHeight="1">
      <c r="A12" s="504"/>
      <c r="B12" s="504"/>
      <c r="C12" s="504"/>
      <c r="D12" s="504"/>
      <c r="E12" s="504"/>
      <c r="F12" s="504"/>
      <c r="G12" s="504"/>
      <c r="H12" s="504"/>
      <c r="I12" s="504"/>
      <c r="J12" s="504"/>
      <c r="K12" s="504"/>
      <c r="L12" s="504"/>
      <c r="M12" s="504"/>
      <c r="N12" s="504"/>
      <c r="O12" s="504"/>
      <c r="P12" s="504"/>
      <c r="Q12" s="504"/>
      <c r="R12" s="504"/>
      <c r="T12" s="135"/>
      <c r="U12" s="135"/>
      <c r="V12" s="135"/>
      <c r="W12" s="135"/>
      <c r="X12" s="135"/>
      <c r="Y12" s="135"/>
    </row>
    <row r="13" spans="1:25" ht="15">
      <c r="A13" s="480" t="s">
        <v>11</v>
      </c>
      <c r="B13" s="480"/>
      <c r="C13" s="480"/>
      <c r="D13" s="480"/>
      <c r="E13" s="480"/>
      <c r="F13" s="480"/>
      <c r="G13" s="480"/>
      <c r="H13" s="480"/>
      <c r="I13" s="480"/>
      <c r="J13" s="480"/>
      <c r="K13" s="480"/>
      <c r="L13" s="480" t="s">
        <v>12</v>
      </c>
      <c r="M13" s="480"/>
      <c r="N13" s="480"/>
      <c r="O13" s="480"/>
      <c r="P13" s="480"/>
      <c r="Q13" s="480"/>
      <c r="R13" s="480"/>
      <c r="S13" s="68"/>
      <c r="T13" s="135"/>
      <c r="U13" s="135"/>
      <c r="V13" s="135"/>
      <c r="W13" s="135"/>
      <c r="X13" s="135"/>
      <c r="Y13" s="135"/>
    </row>
    <row r="14" spans="1:25" ht="15">
      <c r="A14" s="465" t="s">
        <v>35</v>
      </c>
      <c r="B14" s="465"/>
      <c r="C14" s="465"/>
      <c r="D14" s="465"/>
      <c r="E14" s="465"/>
      <c r="F14" s="465"/>
      <c r="G14" s="465"/>
      <c r="H14" s="465"/>
      <c r="I14" s="465"/>
      <c r="J14" s="465"/>
      <c r="K14" s="465"/>
      <c r="L14" s="466" t="s">
        <v>609</v>
      </c>
      <c r="M14" s="466"/>
      <c r="N14" s="466"/>
      <c r="O14" s="466"/>
      <c r="P14" s="466"/>
      <c r="Q14" s="466"/>
      <c r="R14" s="466"/>
      <c r="S14" s="68"/>
      <c r="T14" s="135"/>
      <c r="U14" s="135"/>
      <c r="V14" s="135"/>
      <c r="W14" s="135"/>
      <c r="X14" s="135"/>
      <c r="Y14" s="135"/>
    </row>
    <row r="15" spans="1:25" ht="15">
      <c r="A15" s="465" t="s">
        <v>360</v>
      </c>
      <c r="B15" s="465"/>
      <c r="C15" s="465"/>
      <c r="D15" s="465"/>
      <c r="E15" s="465"/>
      <c r="F15" s="465"/>
      <c r="G15" s="465"/>
      <c r="H15" s="465"/>
      <c r="I15" s="465"/>
      <c r="J15" s="465"/>
      <c r="K15" s="465"/>
      <c r="L15" s="467" t="s">
        <v>599</v>
      </c>
      <c r="M15" s="467"/>
      <c r="N15" s="467"/>
      <c r="O15" s="467"/>
      <c r="P15" s="467"/>
      <c r="Q15" s="467"/>
      <c r="R15" s="467"/>
      <c r="S15" s="195"/>
      <c r="T15" s="135"/>
      <c r="U15" s="135"/>
      <c r="V15" s="135"/>
      <c r="W15" s="135"/>
      <c r="X15" s="135"/>
      <c r="Y15" s="135"/>
    </row>
    <row r="16" spans="1:26" ht="15" customHeight="1">
      <c r="A16" s="503" t="s">
        <v>361</v>
      </c>
      <c r="B16" s="503"/>
      <c r="C16" s="503"/>
      <c r="D16" s="503"/>
      <c r="E16" s="503"/>
      <c r="F16" s="503"/>
      <c r="G16" s="503"/>
      <c r="H16" s="503"/>
      <c r="I16" s="503"/>
      <c r="J16" s="503"/>
      <c r="K16" s="503"/>
      <c r="L16" s="466" t="s">
        <v>362</v>
      </c>
      <c r="M16" s="466"/>
      <c r="N16" s="466"/>
      <c r="O16" s="466"/>
      <c r="P16" s="466"/>
      <c r="Q16" s="466"/>
      <c r="R16" s="466"/>
      <c r="S16" s="68"/>
      <c r="T16" s="371"/>
      <c r="U16" s="371"/>
      <c r="V16" s="371"/>
      <c r="W16" s="371"/>
      <c r="X16" s="371"/>
      <c r="Y16" s="371"/>
      <c r="Z16" s="328"/>
    </row>
    <row r="17" spans="1:26" ht="15">
      <c r="A17" s="465" t="s">
        <v>504</v>
      </c>
      <c r="B17" s="465"/>
      <c r="C17" s="465"/>
      <c r="D17" s="465"/>
      <c r="E17" s="465"/>
      <c r="F17" s="465"/>
      <c r="G17" s="465"/>
      <c r="H17" s="465"/>
      <c r="I17" s="465"/>
      <c r="J17" s="465"/>
      <c r="K17" s="465"/>
      <c r="L17" s="465" t="s">
        <v>363</v>
      </c>
      <c r="M17" s="465"/>
      <c r="N17" s="465"/>
      <c r="O17" s="465"/>
      <c r="P17" s="465"/>
      <c r="Q17" s="465"/>
      <c r="R17" s="465"/>
      <c r="S17" s="1"/>
      <c r="T17" s="1"/>
      <c r="U17" s="1"/>
      <c r="V17" s="1"/>
      <c r="W17" s="1"/>
      <c r="X17" s="1"/>
      <c r="Y17" s="1"/>
      <c r="Z17" s="328"/>
    </row>
    <row r="18" spans="1:25" ht="15.75" customHeight="1">
      <c r="A18" s="465" t="s">
        <v>587</v>
      </c>
      <c r="B18" s="465"/>
      <c r="C18" s="465"/>
      <c r="D18" s="465"/>
      <c r="E18" s="465"/>
      <c r="F18" s="465"/>
      <c r="G18" s="465"/>
      <c r="H18" s="465"/>
      <c r="I18" s="465"/>
      <c r="J18" s="465"/>
      <c r="K18" s="465"/>
      <c r="L18" s="465" t="s">
        <v>364</v>
      </c>
      <c r="M18" s="465"/>
      <c r="N18" s="465"/>
      <c r="O18" s="465"/>
      <c r="P18" s="465"/>
      <c r="Q18" s="465"/>
      <c r="R18" s="465"/>
      <c r="S18" s="1"/>
      <c r="T18" s="1"/>
      <c r="U18" s="1"/>
      <c r="V18" s="1"/>
      <c r="W18" s="1"/>
      <c r="X18" s="1"/>
      <c r="Y18" s="1"/>
    </row>
    <row r="19" spans="1:18" ht="15" hidden="1">
      <c r="A19" s="180"/>
      <c r="B19" s="180"/>
      <c r="C19" s="180"/>
      <c r="D19" s="180"/>
      <c r="E19" s="180" t="s">
        <v>17</v>
      </c>
      <c r="F19" s="180"/>
      <c r="G19" s="180"/>
      <c r="H19" s="192">
        <v>0</v>
      </c>
      <c r="I19" s="180"/>
      <c r="J19" s="180"/>
      <c r="K19" s="562"/>
      <c r="L19" s="562"/>
      <c r="M19" s="562"/>
      <c r="N19" s="562"/>
      <c r="O19" s="562"/>
      <c r="P19" s="562"/>
      <c r="Q19" s="562"/>
      <c r="R19" s="562"/>
    </row>
    <row r="20" spans="1:18" ht="15" hidden="1">
      <c r="A20" s="44"/>
      <c r="B20" s="44"/>
      <c r="C20" s="44"/>
      <c r="D20" s="44"/>
      <c r="E20" s="44" t="s">
        <v>18</v>
      </c>
      <c r="F20" s="345"/>
      <c r="G20" s="345"/>
      <c r="H20" s="45">
        <v>0.00034722222222222224</v>
      </c>
      <c r="I20" s="44"/>
      <c r="J20" s="44"/>
      <c r="K20" s="563"/>
      <c r="L20" s="563"/>
      <c r="M20" s="563"/>
      <c r="N20" s="563"/>
      <c r="O20" s="563"/>
      <c r="P20" s="563"/>
      <c r="Q20" s="563"/>
      <c r="R20" s="563"/>
    </row>
    <row r="21" spans="1:18" ht="15" hidden="1">
      <c r="A21" s="462"/>
      <c r="B21" s="463"/>
      <c r="C21" s="463"/>
      <c r="D21" s="463"/>
      <c r="E21" s="463"/>
      <c r="F21" s="463"/>
      <c r="G21" s="463"/>
      <c r="H21" s="463"/>
      <c r="I21" s="463"/>
      <c r="J21" s="463"/>
      <c r="K21" s="463"/>
      <c r="L21" s="463"/>
      <c r="M21" s="463"/>
      <c r="N21" s="463"/>
      <c r="O21" s="463"/>
      <c r="P21" s="463"/>
      <c r="Q21" s="463"/>
      <c r="R21" s="464"/>
    </row>
    <row r="22" spans="1:18" ht="15" customHeight="1">
      <c r="A22" s="550" t="s">
        <v>20</v>
      </c>
      <c r="B22" s="518" t="s">
        <v>21</v>
      </c>
      <c r="C22" s="518"/>
      <c r="D22" s="547" t="s">
        <v>22</v>
      </c>
      <c r="E22" s="547" t="s">
        <v>23</v>
      </c>
      <c r="F22" s="551"/>
      <c r="G22" s="551"/>
      <c r="H22" s="553" t="s">
        <v>25</v>
      </c>
      <c r="I22" s="547" t="s">
        <v>26</v>
      </c>
      <c r="J22" s="547" t="s">
        <v>27</v>
      </c>
      <c r="K22" s="552" t="s">
        <v>28</v>
      </c>
      <c r="L22" s="547" t="s">
        <v>137</v>
      </c>
      <c r="M22" s="547"/>
      <c r="N22" s="547"/>
      <c r="O22" s="552" t="s">
        <v>157</v>
      </c>
      <c r="P22" s="552" t="s">
        <v>32</v>
      </c>
      <c r="Q22" s="551" t="s">
        <v>588</v>
      </c>
      <c r="R22" s="560" t="s">
        <v>115</v>
      </c>
    </row>
    <row r="23" spans="1:18" ht="23.25" customHeight="1">
      <c r="A23" s="550"/>
      <c r="B23" s="518"/>
      <c r="C23" s="518"/>
      <c r="D23" s="547"/>
      <c r="E23" s="547"/>
      <c r="F23" s="552"/>
      <c r="G23" s="552"/>
      <c r="H23" s="553"/>
      <c r="I23" s="547"/>
      <c r="J23" s="547"/>
      <c r="K23" s="547"/>
      <c r="L23" s="122" t="s">
        <v>33</v>
      </c>
      <c r="M23" s="401" t="s">
        <v>34</v>
      </c>
      <c r="N23" s="122" t="s">
        <v>315</v>
      </c>
      <c r="O23" s="547"/>
      <c r="P23" s="547"/>
      <c r="Q23" s="552"/>
      <c r="R23" s="561"/>
    </row>
    <row r="24" spans="1:19" ht="33.75" customHeight="1">
      <c r="A24" s="9">
        <v>1</v>
      </c>
      <c r="B24" s="9">
        <v>1</v>
      </c>
      <c r="C24" s="9">
        <v>1</v>
      </c>
      <c r="D24" s="34">
        <f aca="true" t="shared" si="0" ref="D24:D55">$H$19+C24*$H$20</f>
        <v>0.00034722222222222224</v>
      </c>
      <c r="E24" s="33">
        <v>0.009518518518518518</v>
      </c>
      <c r="F24" s="33"/>
      <c r="G24" s="33"/>
      <c r="H24" s="32" t="s">
        <v>413</v>
      </c>
      <c r="I24" s="93">
        <v>2000</v>
      </c>
      <c r="J24" s="9">
        <v>1</v>
      </c>
      <c r="K24" s="95" t="s">
        <v>414</v>
      </c>
      <c r="L24" s="9">
        <v>1</v>
      </c>
      <c r="M24" s="9">
        <v>1</v>
      </c>
      <c r="N24" s="149">
        <f aca="true" t="shared" si="1" ref="N24:N55">L24+M24</f>
        <v>2</v>
      </c>
      <c r="O24" s="33">
        <f aca="true" t="shared" si="2" ref="O24:O55">E24-D24+F24-G24</f>
        <v>0.009171296296296295</v>
      </c>
      <c r="P24" s="54"/>
      <c r="Q24" s="93">
        <v>1</v>
      </c>
      <c r="R24" s="9">
        <v>150</v>
      </c>
      <c r="S24" s="120"/>
    </row>
    <row r="25" spans="1:19" ht="33.75" customHeight="1">
      <c r="A25" s="9">
        <v>2</v>
      </c>
      <c r="B25" s="9">
        <v>5</v>
      </c>
      <c r="C25" s="9">
        <v>5</v>
      </c>
      <c r="D25" s="34">
        <f t="shared" si="0"/>
        <v>0.0017361111111111112</v>
      </c>
      <c r="E25" s="33">
        <v>0.011494212962962963</v>
      </c>
      <c r="F25" s="33"/>
      <c r="G25" s="33"/>
      <c r="H25" s="32" t="s">
        <v>174</v>
      </c>
      <c r="I25" s="93">
        <v>2000</v>
      </c>
      <c r="J25" s="9">
        <v>1</v>
      </c>
      <c r="K25" s="95" t="s">
        <v>423</v>
      </c>
      <c r="L25" s="9">
        <v>0</v>
      </c>
      <c r="M25" s="9">
        <v>1</v>
      </c>
      <c r="N25" s="149">
        <f t="shared" si="1"/>
        <v>1</v>
      </c>
      <c r="O25" s="33">
        <f t="shared" si="2"/>
        <v>0.009758101851851851</v>
      </c>
      <c r="P25" s="54">
        <f aca="true" t="shared" si="3" ref="P25:P55">O25-$O$24</f>
        <v>0.0005868055555555557</v>
      </c>
      <c r="Q25" s="93">
        <v>1</v>
      </c>
      <c r="R25" s="9">
        <v>146</v>
      </c>
      <c r="S25" s="120"/>
    </row>
    <row r="26" spans="1:19" ht="33.75" customHeight="1">
      <c r="A26" s="9">
        <v>3</v>
      </c>
      <c r="B26" s="9">
        <v>12</v>
      </c>
      <c r="C26" s="9">
        <v>12</v>
      </c>
      <c r="D26" s="34">
        <f t="shared" si="0"/>
        <v>0.004166666666666667</v>
      </c>
      <c r="E26" s="33">
        <v>0.013944444444444442</v>
      </c>
      <c r="F26" s="33"/>
      <c r="G26" s="33"/>
      <c r="H26" s="31" t="s">
        <v>180</v>
      </c>
      <c r="I26" s="94">
        <v>2001</v>
      </c>
      <c r="J26" s="396">
        <v>1</v>
      </c>
      <c r="K26" s="95" t="s">
        <v>424</v>
      </c>
      <c r="L26" s="9">
        <v>1</v>
      </c>
      <c r="M26" s="9">
        <v>1</v>
      </c>
      <c r="N26" s="149">
        <f t="shared" si="1"/>
        <v>2</v>
      </c>
      <c r="O26" s="33">
        <f t="shared" si="2"/>
        <v>0.009777777777777774</v>
      </c>
      <c r="P26" s="54">
        <f t="shared" si="3"/>
        <v>0.0006064814814814787</v>
      </c>
      <c r="Q26" s="93">
        <v>1</v>
      </c>
      <c r="R26" s="9">
        <v>143</v>
      </c>
      <c r="S26" s="120"/>
    </row>
    <row r="27" spans="1:19" ht="33.75" customHeight="1">
      <c r="A27" s="9">
        <v>4</v>
      </c>
      <c r="B27" s="9">
        <v>56</v>
      </c>
      <c r="C27" s="9">
        <v>56</v>
      </c>
      <c r="D27" s="34">
        <f t="shared" si="0"/>
        <v>0.019444444444444445</v>
      </c>
      <c r="E27" s="33">
        <v>0.02929050925925926</v>
      </c>
      <c r="F27" s="33"/>
      <c r="G27" s="33"/>
      <c r="H27" s="32" t="s">
        <v>391</v>
      </c>
      <c r="I27" s="93">
        <v>2000</v>
      </c>
      <c r="J27" s="9">
        <v>1</v>
      </c>
      <c r="K27" s="95" t="s">
        <v>388</v>
      </c>
      <c r="L27" s="9">
        <v>1</v>
      </c>
      <c r="M27" s="9">
        <v>1</v>
      </c>
      <c r="N27" s="149">
        <f t="shared" si="1"/>
        <v>2</v>
      </c>
      <c r="O27" s="33">
        <f t="shared" si="2"/>
        <v>0.009846064814814814</v>
      </c>
      <c r="P27" s="54">
        <f t="shared" si="3"/>
        <v>0.000674768518518519</v>
      </c>
      <c r="Q27" s="93">
        <v>1</v>
      </c>
      <c r="R27" s="9">
        <v>140</v>
      </c>
      <c r="S27" s="120"/>
    </row>
    <row r="28" spans="1:19" ht="33.75" customHeight="1">
      <c r="A28" s="9">
        <v>5</v>
      </c>
      <c r="B28" s="9">
        <v>13</v>
      </c>
      <c r="C28" s="9">
        <v>13</v>
      </c>
      <c r="D28" s="34">
        <f t="shared" si="0"/>
        <v>0.004513888888888889</v>
      </c>
      <c r="E28" s="33">
        <v>0.014597222222222222</v>
      </c>
      <c r="F28" s="33"/>
      <c r="G28" s="33"/>
      <c r="H28" s="32" t="s">
        <v>435</v>
      </c>
      <c r="I28" s="93">
        <v>2000</v>
      </c>
      <c r="J28" s="9">
        <v>1</v>
      </c>
      <c r="K28" s="95" t="s">
        <v>605</v>
      </c>
      <c r="L28" s="9">
        <v>2</v>
      </c>
      <c r="M28" s="9">
        <v>1</v>
      </c>
      <c r="N28" s="149">
        <f t="shared" si="1"/>
        <v>3</v>
      </c>
      <c r="O28" s="33">
        <f t="shared" si="2"/>
        <v>0.010083333333333333</v>
      </c>
      <c r="P28" s="54">
        <f t="shared" si="3"/>
        <v>0.0009120370370370376</v>
      </c>
      <c r="Q28" s="93">
        <v>1</v>
      </c>
      <c r="R28" s="9">
        <v>137</v>
      </c>
      <c r="S28" s="120"/>
    </row>
    <row r="29" spans="1:24" ht="33.75" customHeight="1">
      <c r="A29" s="9">
        <v>6</v>
      </c>
      <c r="B29" s="9">
        <v>53</v>
      </c>
      <c r="C29" s="9">
        <v>53</v>
      </c>
      <c r="D29" s="34">
        <f t="shared" si="0"/>
        <v>0.01840277777777778</v>
      </c>
      <c r="E29" s="33">
        <v>0.02854166666666667</v>
      </c>
      <c r="F29" s="33"/>
      <c r="G29" s="33"/>
      <c r="H29" s="210" t="s">
        <v>468</v>
      </c>
      <c r="I29" s="26">
        <v>2000</v>
      </c>
      <c r="J29" s="26">
        <v>1</v>
      </c>
      <c r="K29" s="95" t="s">
        <v>466</v>
      </c>
      <c r="L29" s="9">
        <v>1</v>
      </c>
      <c r="M29" s="9">
        <v>0</v>
      </c>
      <c r="N29" s="149">
        <f t="shared" si="1"/>
        <v>1</v>
      </c>
      <c r="O29" s="33">
        <f t="shared" si="2"/>
        <v>0.010138888888888892</v>
      </c>
      <c r="P29" s="54">
        <f t="shared" si="3"/>
        <v>0.0009675925925925963</v>
      </c>
      <c r="Q29" s="93">
        <v>1</v>
      </c>
      <c r="R29" s="9">
        <v>134</v>
      </c>
      <c r="S29" s="120"/>
      <c r="T29" s="134"/>
      <c r="U29" s="134"/>
      <c r="V29" s="134"/>
      <c r="W29" s="134"/>
      <c r="X29" s="134"/>
    </row>
    <row r="30" spans="1:19" ht="33.75" customHeight="1">
      <c r="A30" s="9">
        <v>7</v>
      </c>
      <c r="B30" s="9">
        <v>15</v>
      </c>
      <c r="C30" s="9">
        <v>15</v>
      </c>
      <c r="D30" s="34">
        <f t="shared" si="0"/>
        <v>0.005208333333333334</v>
      </c>
      <c r="E30" s="33">
        <v>0.015375</v>
      </c>
      <c r="F30" s="33"/>
      <c r="G30" s="33"/>
      <c r="H30" s="32" t="s">
        <v>178</v>
      </c>
      <c r="I30" s="93">
        <v>2000</v>
      </c>
      <c r="J30" s="9">
        <v>1</v>
      </c>
      <c r="K30" s="95" t="s">
        <v>424</v>
      </c>
      <c r="L30" s="9">
        <v>0</v>
      </c>
      <c r="M30" s="9">
        <v>2</v>
      </c>
      <c r="N30" s="149">
        <f t="shared" si="1"/>
        <v>2</v>
      </c>
      <c r="O30" s="33">
        <f t="shared" si="2"/>
        <v>0.010166666666666666</v>
      </c>
      <c r="P30" s="54">
        <f t="shared" si="3"/>
        <v>0.0009953703703703704</v>
      </c>
      <c r="Q30" s="93">
        <v>1</v>
      </c>
      <c r="R30" s="9">
        <v>132</v>
      </c>
      <c r="S30" s="120"/>
    </row>
    <row r="31" spans="1:19" ht="33.75" customHeight="1">
      <c r="A31" s="9">
        <v>8</v>
      </c>
      <c r="B31" s="9">
        <v>49</v>
      </c>
      <c r="C31" s="9">
        <v>49</v>
      </c>
      <c r="D31" s="34">
        <f t="shared" si="0"/>
        <v>0.01701388888888889</v>
      </c>
      <c r="E31" s="33">
        <v>0.027280092592592592</v>
      </c>
      <c r="F31" s="33"/>
      <c r="G31" s="33"/>
      <c r="H31" s="31" t="s">
        <v>477</v>
      </c>
      <c r="I31" s="94">
        <v>2000</v>
      </c>
      <c r="J31" s="396">
        <v>1</v>
      </c>
      <c r="K31" s="95" t="s">
        <v>478</v>
      </c>
      <c r="L31" s="9">
        <v>0</v>
      </c>
      <c r="M31" s="9">
        <v>2</v>
      </c>
      <c r="N31" s="149">
        <f t="shared" si="1"/>
        <v>2</v>
      </c>
      <c r="O31" s="33">
        <f t="shared" si="2"/>
        <v>0.010266203703703701</v>
      </c>
      <c r="P31" s="54">
        <f t="shared" si="3"/>
        <v>0.0010949074074074056</v>
      </c>
      <c r="Q31" s="93">
        <v>1</v>
      </c>
      <c r="R31" s="9">
        <v>130</v>
      </c>
      <c r="S31" s="120"/>
    </row>
    <row r="32" spans="1:19" ht="33.75" customHeight="1">
      <c r="A32" s="9">
        <v>9</v>
      </c>
      <c r="B32" s="9">
        <v>3</v>
      </c>
      <c r="C32" s="9">
        <v>3</v>
      </c>
      <c r="D32" s="34">
        <f t="shared" si="0"/>
        <v>0.0010416666666666667</v>
      </c>
      <c r="E32" s="33">
        <v>0.011359953703703705</v>
      </c>
      <c r="F32" s="151"/>
      <c r="G32" s="151"/>
      <c r="H32" s="32" t="s">
        <v>442</v>
      </c>
      <c r="I32" s="93">
        <v>2000</v>
      </c>
      <c r="J32" s="9">
        <v>2</v>
      </c>
      <c r="K32" s="95" t="s">
        <v>443</v>
      </c>
      <c r="L32" s="9">
        <v>2</v>
      </c>
      <c r="M32" s="9">
        <v>3</v>
      </c>
      <c r="N32" s="149">
        <f t="shared" si="1"/>
        <v>5</v>
      </c>
      <c r="O32" s="33">
        <f t="shared" si="2"/>
        <v>0.010318287037037039</v>
      </c>
      <c r="P32" s="54">
        <f t="shared" si="3"/>
        <v>0.0011469907407407436</v>
      </c>
      <c r="Q32" s="93">
        <v>1</v>
      </c>
      <c r="R32" s="9">
        <v>128</v>
      </c>
      <c r="S32" s="120"/>
    </row>
    <row r="33" spans="1:19" ht="33.75" customHeight="1">
      <c r="A33" s="9">
        <v>10</v>
      </c>
      <c r="B33" s="9">
        <v>22</v>
      </c>
      <c r="C33" s="9">
        <v>22</v>
      </c>
      <c r="D33" s="34">
        <f t="shared" si="0"/>
        <v>0.0076388888888888895</v>
      </c>
      <c r="E33" s="33">
        <v>0.017965277777777778</v>
      </c>
      <c r="F33" s="33"/>
      <c r="G33" s="33"/>
      <c r="H33" s="31" t="s">
        <v>475</v>
      </c>
      <c r="I33" s="94">
        <v>2001</v>
      </c>
      <c r="J33" s="396" t="s">
        <v>219</v>
      </c>
      <c r="K33" s="95" t="s">
        <v>476</v>
      </c>
      <c r="L33" s="9">
        <v>3</v>
      </c>
      <c r="M33" s="9">
        <v>2</v>
      </c>
      <c r="N33" s="149">
        <f t="shared" si="1"/>
        <v>5</v>
      </c>
      <c r="O33" s="33">
        <f t="shared" si="2"/>
        <v>0.010326388888888888</v>
      </c>
      <c r="P33" s="54">
        <f t="shared" si="3"/>
        <v>0.001155092592592593</v>
      </c>
      <c r="Q33" s="93">
        <v>1</v>
      </c>
      <c r="R33" s="9">
        <v>126</v>
      </c>
      <c r="S33" s="120"/>
    </row>
    <row r="34" spans="1:19" ht="33.75" customHeight="1">
      <c r="A34" s="9">
        <v>11</v>
      </c>
      <c r="B34" s="9" t="s">
        <v>539</v>
      </c>
      <c r="C34" s="9">
        <v>57</v>
      </c>
      <c r="D34" s="34">
        <f t="shared" si="0"/>
        <v>0.019791666666666666</v>
      </c>
      <c r="E34" s="33">
        <v>0.03018287037037037</v>
      </c>
      <c r="F34" s="33"/>
      <c r="G34" s="33"/>
      <c r="H34" s="31" t="s">
        <v>482</v>
      </c>
      <c r="I34" s="93">
        <v>2000</v>
      </c>
      <c r="J34" s="9">
        <v>2</v>
      </c>
      <c r="K34" s="95" t="s">
        <v>481</v>
      </c>
      <c r="L34" s="9">
        <v>1</v>
      </c>
      <c r="M34" s="9">
        <v>3</v>
      </c>
      <c r="N34" s="149">
        <f t="shared" si="1"/>
        <v>4</v>
      </c>
      <c r="O34" s="33">
        <f t="shared" si="2"/>
        <v>0.010391203703703705</v>
      </c>
      <c r="P34" s="54">
        <f t="shared" si="3"/>
        <v>0.0012199074074074091</v>
      </c>
      <c r="Q34" s="93">
        <v>1</v>
      </c>
      <c r="R34" s="9" t="s">
        <v>33</v>
      </c>
      <c r="S34" s="120"/>
    </row>
    <row r="35" spans="1:19" ht="33.75" customHeight="1">
      <c r="A35" s="9">
        <v>12</v>
      </c>
      <c r="B35" s="9">
        <v>7</v>
      </c>
      <c r="C35" s="9">
        <v>7</v>
      </c>
      <c r="D35" s="34">
        <f t="shared" si="0"/>
        <v>0.0024305555555555556</v>
      </c>
      <c r="E35" s="33">
        <v>0.01283101851851852</v>
      </c>
      <c r="F35" s="33"/>
      <c r="G35" s="33"/>
      <c r="H35" s="210" t="s">
        <v>465</v>
      </c>
      <c r="I35" s="9">
        <v>2000</v>
      </c>
      <c r="J35" s="9">
        <v>1</v>
      </c>
      <c r="K35" s="95" t="s">
        <v>466</v>
      </c>
      <c r="L35" s="9">
        <v>4</v>
      </c>
      <c r="M35" s="9">
        <v>2</v>
      </c>
      <c r="N35" s="149">
        <f t="shared" si="1"/>
        <v>6</v>
      </c>
      <c r="O35" s="33">
        <f t="shared" si="2"/>
        <v>0.010400462962962964</v>
      </c>
      <c r="P35" s="54">
        <f t="shared" si="3"/>
        <v>0.0012291666666666683</v>
      </c>
      <c r="Q35" s="93">
        <v>1</v>
      </c>
      <c r="R35" s="9">
        <v>124</v>
      </c>
      <c r="S35" s="120"/>
    </row>
    <row r="36" spans="1:19" ht="33.75" customHeight="1">
      <c r="A36" s="9">
        <v>13</v>
      </c>
      <c r="B36" s="9">
        <v>9</v>
      </c>
      <c r="C36" s="9">
        <v>9</v>
      </c>
      <c r="D36" s="34">
        <f t="shared" si="0"/>
        <v>0.003125</v>
      </c>
      <c r="E36" s="33">
        <v>0.01357638888888889</v>
      </c>
      <c r="F36" s="33"/>
      <c r="G36" s="33"/>
      <c r="H36" s="31" t="s">
        <v>480</v>
      </c>
      <c r="I36" s="93">
        <v>2000</v>
      </c>
      <c r="J36" s="9">
        <v>1</v>
      </c>
      <c r="K36" s="95" t="s">
        <v>481</v>
      </c>
      <c r="L36" s="9">
        <v>3</v>
      </c>
      <c r="M36" s="9">
        <v>1</v>
      </c>
      <c r="N36" s="149">
        <f t="shared" si="1"/>
        <v>4</v>
      </c>
      <c r="O36" s="33">
        <f t="shared" si="2"/>
        <v>0.010451388888888889</v>
      </c>
      <c r="P36" s="54">
        <f t="shared" si="3"/>
        <v>0.001280092592592593</v>
      </c>
      <c r="Q36" s="93">
        <v>1</v>
      </c>
      <c r="R36" s="9">
        <v>122</v>
      </c>
      <c r="S36" s="120"/>
    </row>
    <row r="37" spans="1:26" ht="33.75" customHeight="1">
      <c r="A37" s="9">
        <v>14</v>
      </c>
      <c r="B37" s="9">
        <v>34</v>
      </c>
      <c r="C37" s="9">
        <v>34</v>
      </c>
      <c r="D37" s="34">
        <f t="shared" si="0"/>
        <v>0.011805555555555555</v>
      </c>
      <c r="E37" s="33">
        <v>0.02226851851851852</v>
      </c>
      <c r="F37" s="33"/>
      <c r="G37" s="33"/>
      <c r="H37" s="32" t="s">
        <v>389</v>
      </c>
      <c r="I37" s="93">
        <v>2000</v>
      </c>
      <c r="J37" s="9">
        <v>1</v>
      </c>
      <c r="K37" s="95" t="s">
        <v>388</v>
      </c>
      <c r="L37" s="9">
        <v>0</v>
      </c>
      <c r="M37" s="9">
        <v>1</v>
      </c>
      <c r="N37" s="149">
        <f t="shared" si="1"/>
        <v>1</v>
      </c>
      <c r="O37" s="33">
        <f t="shared" si="2"/>
        <v>0.010462962962962966</v>
      </c>
      <c r="P37" s="54">
        <f t="shared" si="3"/>
        <v>0.0012916666666666701</v>
      </c>
      <c r="Q37" s="93">
        <v>1</v>
      </c>
      <c r="R37" s="9">
        <v>120</v>
      </c>
      <c r="S37" s="120"/>
      <c r="T37" s="134"/>
      <c r="U37" s="134"/>
      <c r="V37" s="134"/>
      <c r="W37" s="134"/>
      <c r="X37" s="134"/>
      <c r="Y37" s="134"/>
      <c r="Z37" s="134"/>
    </row>
    <row r="38" spans="1:19" ht="33.75" customHeight="1">
      <c r="A38" s="9">
        <v>15</v>
      </c>
      <c r="B38" s="9">
        <v>27</v>
      </c>
      <c r="C38" s="9">
        <v>27</v>
      </c>
      <c r="D38" s="34">
        <f t="shared" si="0"/>
        <v>0.009375</v>
      </c>
      <c r="E38" s="33">
        <v>0.019884259259259258</v>
      </c>
      <c r="F38" s="33"/>
      <c r="G38" s="33"/>
      <c r="H38" s="32" t="s">
        <v>261</v>
      </c>
      <c r="I38" s="93">
        <v>2001</v>
      </c>
      <c r="J38" s="9">
        <v>3</v>
      </c>
      <c r="K38" s="95" t="s">
        <v>373</v>
      </c>
      <c r="L38" s="9">
        <v>0</v>
      </c>
      <c r="M38" s="9">
        <v>2</v>
      </c>
      <c r="N38" s="149">
        <f t="shared" si="1"/>
        <v>2</v>
      </c>
      <c r="O38" s="33">
        <f t="shared" si="2"/>
        <v>0.010509259259259258</v>
      </c>
      <c r="P38" s="54">
        <f t="shared" si="3"/>
        <v>0.0013379629629629627</v>
      </c>
      <c r="Q38" s="93">
        <v>1</v>
      </c>
      <c r="R38" s="9">
        <v>118</v>
      </c>
      <c r="S38" s="120"/>
    </row>
    <row r="39" spans="1:19" ht="33.75" customHeight="1">
      <c r="A39" s="9">
        <v>16</v>
      </c>
      <c r="B39" s="9">
        <v>39</v>
      </c>
      <c r="C39" s="9">
        <v>39</v>
      </c>
      <c r="D39" s="34">
        <f t="shared" si="0"/>
        <v>0.013541666666666667</v>
      </c>
      <c r="E39" s="33">
        <v>0.024082175925925927</v>
      </c>
      <c r="F39" s="33"/>
      <c r="G39" s="33"/>
      <c r="H39" s="32" t="s">
        <v>260</v>
      </c>
      <c r="I39" s="93">
        <v>2000</v>
      </c>
      <c r="J39" s="9">
        <v>1</v>
      </c>
      <c r="K39" s="95" t="s">
        <v>372</v>
      </c>
      <c r="L39" s="9">
        <v>0</v>
      </c>
      <c r="M39" s="9">
        <v>2</v>
      </c>
      <c r="N39" s="149">
        <f t="shared" si="1"/>
        <v>2</v>
      </c>
      <c r="O39" s="33">
        <f t="shared" si="2"/>
        <v>0.01054050925925926</v>
      </c>
      <c r="P39" s="54">
        <f t="shared" si="3"/>
        <v>0.0013692129629629644</v>
      </c>
      <c r="Q39" s="93">
        <v>1</v>
      </c>
      <c r="R39" s="9">
        <v>116</v>
      </c>
      <c r="S39" s="120"/>
    </row>
    <row r="40" spans="1:19" ht="33.75" customHeight="1">
      <c r="A40" s="9">
        <v>17</v>
      </c>
      <c r="B40" s="9">
        <v>43</v>
      </c>
      <c r="C40" s="9">
        <v>43</v>
      </c>
      <c r="D40" s="34">
        <f t="shared" si="0"/>
        <v>0.014930555555555556</v>
      </c>
      <c r="E40" s="33">
        <v>0.025543981481481483</v>
      </c>
      <c r="F40" s="33"/>
      <c r="G40" s="33"/>
      <c r="H40" s="31" t="s">
        <v>479</v>
      </c>
      <c r="I40" s="93">
        <v>2000</v>
      </c>
      <c r="J40" s="9">
        <v>1</v>
      </c>
      <c r="K40" s="95" t="s">
        <v>478</v>
      </c>
      <c r="L40" s="9">
        <v>3</v>
      </c>
      <c r="M40" s="9">
        <v>2</v>
      </c>
      <c r="N40" s="149">
        <f t="shared" si="1"/>
        <v>5</v>
      </c>
      <c r="O40" s="33">
        <f t="shared" si="2"/>
        <v>0.010613425925925927</v>
      </c>
      <c r="P40" s="54">
        <f t="shared" si="3"/>
        <v>0.0014421296296296317</v>
      </c>
      <c r="Q40" s="93">
        <v>1</v>
      </c>
      <c r="R40" s="9"/>
      <c r="S40" s="120"/>
    </row>
    <row r="41" spans="1:19" ht="33.75" customHeight="1">
      <c r="A41" s="9">
        <v>18</v>
      </c>
      <c r="B41" s="9">
        <v>54</v>
      </c>
      <c r="C41" s="9">
        <v>54</v>
      </c>
      <c r="D41" s="34">
        <f t="shared" si="0"/>
        <v>0.01875</v>
      </c>
      <c r="E41" s="33">
        <v>0.029381944444444447</v>
      </c>
      <c r="F41" s="33"/>
      <c r="G41" s="33"/>
      <c r="H41" s="32" t="s">
        <v>529</v>
      </c>
      <c r="I41" s="93">
        <v>2001</v>
      </c>
      <c r="J41" s="9">
        <v>2</v>
      </c>
      <c r="K41" s="95" t="s">
        <v>491</v>
      </c>
      <c r="L41" s="9">
        <v>1</v>
      </c>
      <c r="M41" s="9">
        <v>0</v>
      </c>
      <c r="N41" s="149">
        <f t="shared" si="1"/>
        <v>1</v>
      </c>
      <c r="O41" s="33">
        <f t="shared" si="2"/>
        <v>0.010631944444444447</v>
      </c>
      <c r="P41" s="54">
        <f t="shared" si="3"/>
        <v>0.0014606481481481519</v>
      </c>
      <c r="Q41" s="93">
        <v>1</v>
      </c>
      <c r="R41" s="9"/>
      <c r="S41" s="120"/>
    </row>
    <row r="42" spans="1:19" ht="33.75" customHeight="1">
      <c r="A42" s="9">
        <v>19</v>
      </c>
      <c r="B42" s="9">
        <v>2</v>
      </c>
      <c r="C42" s="9">
        <v>2</v>
      </c>
      <c r="D42" s="34">
        <f t="shared" si="0"/>
        <v>0.0006944444444444445</v>
      </c>
      <c r="E42" s="33">
        <v>0.01136574074074074</v>
      </c>
      <c r="F42" s="33"/>
      <c r="G42" s="33"/>
      <c r="H42" s="32" t="s">
        <v>374</v>
      </c>
      <c r="I42" s="93">
        <v>2002</v>
      </c>
      <c r="J42" s="9">
        <v>2</v>
      </c>
      <c r="K42" s="95" t="s">
        <v>372</v>
      </c>
      <c r="L42" s="9">
        <v>1</v>
      </c>
      <c r="M42" s="9">
        <v>0</v>
      </c>
      <c r="N42" s="149">
        <f t="shared" si="1"/>
        <v>1</v>
      </c>
      <c r="O42" s="33">
        <f t="shared" si="2"/>
        <v>0.010671296296296297</v>
      </c>
      <c r="P42" s="54">
        <f t="shared" si="3"/>
        <v>0.0015000000000000013</v>
      </c>
      <c r="Q42" s="93">
        <v>1</v>
      </c>
      <c r="R42" s="9">
        <v>115</v>
      </c>
      <c r="S42" s="120"/>
    </row>
    <row r="43" spans="1:19" ht="33.75" customHeight="1">
      <c r="A43" s="9">
        <v>20</v>
      </c>
      <c r="B43" s="9">
        <v>41</v>
      </c>
      <c r="C43" s="9">
        <v>41</v>
      </c>
      <c r="D43" s="34">
        <f t="shared" si="0"/>
        <v>0.01423611111111111</v>
      </c>
      <c r="E43" s="33">
        <v>0.02492939814814815</v>
      </c>
      <c r="F43" s="33"/>
      <c r="G43" s="33"/>
      <c r="H43" s="210" t="s">
        <v>467</v>
      </c>
      <c r="I43" s="26">
        <v>2000</v>
      </c>
      <c r="J43" s="26">
        <v>2</v>
      </c>
      <c r="K43" s="95" t="s">
        <v>466</v>
      </c>
      <c r="L43" s="9">
        <v>2</v>
      </c>
      <c r="M43" s="9">
        <v>4</v>
      </c>
      <c r="N43" s="149">
        <f t="shared" si="1"/>
        <v>6</v>
      </c>
      <c r="O43" s="33">
        <f t="shared" si="2"/>
        <v>0.010693287037037038</v>
      </c>
      <c r="P43" s="54">
        <f t="shared" si="3"/>
        <v>0.0015219907407407422</v>
      </c>
      <c r="Q43" s="93">
        <v>1</v>
      </c>
      <c r="R43" s="9">
        <v>114</v>
      </c>
      <c r="S43" s="120"/>
    </row>
    <row r="44" spans="1:19" ht="33.75" customHeight="1">
      <c r="A44" s="9">
        <v>21</v>
      </c>
      <c r="B44" s="9">
        <v>11</v>
      </c>
      <c r="C44" s="9">
        <v>11</v>
      </c>
      <c r="D44" s="34">
        <f t="shared" si="0"/>
        <v>0.0038194444444444448</v>
      </c>
      <c r="E44" s="33">
        <v>0.01454513888888889</v>
      </c>
      <c r="F44" s="33"/>
      <c r="G44" s="33"/>
      <c r="H44" s="32" t="s">
        <v>399</v>
      </c>
      <c r="I44" s="93">
        <v>2000</v>
      </c>
      <c r="J44" s="9" t="s">
        <v>398</v>
      </c>
      <c r="K44" s="97" t="s">
        <v>298</v>
      </c>
      <c r="L44" s="9">
        <v>2</v>
      </c>
      <c r="M44" s="9">
        <v>3</v>
      </c>
      <c r="N44" s="149">
        <f t="shared" si="1"/>
        <v>5</v>
      </c>
      <c r="O44" s="33">
        <f t="shared" si="2"/>
        <v>0.010725694444444446</v>
      </c>
      <c r="P44" s="54">
        <f t="shared" si="3"/>
        <v>0.0015543981481481502</v>
      </c>
      <c r="Q44" s="93">
        <v>1</v>
      </c>
      <c r="R44" s="9">
        <v>113</v>
      </c>
      <c r="S44" s="120"/>
    </row>
    <row r="45" spans="1:19" ht="33.75" customHeight="1">
      <c r="A45" s="9">
        <v>22</v>
      </c>
      <c r="B45" s="9">
        <v>32</v>
      </c>
      <c r="C45" s="9">
        <v>32</v>
      </c>
      <c r="D45" s="34">
        <f t="shared" si="0"/>
        <v>0.011111111111111112</v>
      </c>
      <c r="E45" s="33">
        <v>0.021877314814814818</v>
      </c>
      <c r="F45" s="33"/>
      <c r="G45" s="33"/>
      <c r="H45" s="31" t="s">
        <v>430</v>
      </c>
      <c r="I45" s="94">
        <v>2002</v>
      </c>
      <c r="J45" s="384">
        <v>2</v>
      </c>
      <c r="K45" s="95" t="s">
        <v>431</v>
      </c>
      <c r="L45" s="9">
        <v>1</v>
      </c>
      <c r="M45" s="9">
        <v>2</v>
      </c>
      <c r="N45" s="149">
        <f t="shared" si="1"/>
        <v>3</v>
      </c>
      <c r="O45" s="33">
        <f t="shared" si="2"/>
        <v>0.010766203703703707</v>
      </c>
      <c r="P45" s="54">
        <f t="shared" si="3"/>
        <v>0.0015949074074074112</v>
      </c>
      <c r="Q45" s="93">
        <v>1</v>
      </c>
      <c r="R45" s="9"/>
      <c r="S45" s="120"/>
    </row>
    <row r="46" spans="1:19" ht="33.75" customHeight="1">
      <c r="A46" s="9">
        <v>23</v>
      </c>
      <c r="B46" s="9">
        <v>25</v>
      </c>
      <c r="C46" s="9">
        <v>25</v>
      </c>
      <c r="D46" s="34">
        <f t="shared" si="0"/>
        <v>0.008680555555555556</v>
      </c>
      <c r="E46" s="33">
        <v>0.01951736111111111</v>
      </c>
      <c r="F46" s="33"/>
      <c r="G46" s="33"/>
      <c r="H46" s="32" t="s">
        <v>436</v>
      </c>
      <c r="I46" s="93">
        <v>2001</v>
      </c>
      <c r="J46" s="9">
        <v>1</v>
      </c>
      <c r="K46" s="95" t="s">
        <v>605</v>
      </c>
      <c r="L46" s="9">
        <v>2</v>
      </c>
      <c r="M46" s="9">
        <v>3</v>
      </c>
      <c r="N46" s="149">
        <f t="shared" si="1"/>
        <v>5</v>
      </c>
      <c r="O46" s="33">
        <f t="shared" si="2"/>
        <v>0.010836805555555554</v>
      </c>
      <c r="P46" s="54">
        <f t="shared" si="3"/>
        <v>0.001665509259259259</v>
      </c>
      <c r="Q46" s="93">
        <v>1</v>
      </c>
      <c r="R46" s="9">
        <v>112</v>
      </c>
      <c r="S46" s="120"/>
    </row>
    <row r="47" spans="1:19" ht="33.75" customHeight="1">
      <c r="A47" s="9">
        <v>24</v>
      </c>
      <c r="B47" s="9">
        <v>55</v>
      </c>
      <c r="C47" s="9">
        <v>55</v>
      </c>
      <c r="D47" s="34">
        <f t="shared" si="0"/>
        <v>0.019097222222222224</v>
      </c>
      <c r="E47" s="33">
        <v>0.03003125</v>
      </c>
      <c r="F47" s="33"/>
      <c r="G47" s="33"/>
      <c r="H47" s="32" t="s">
        <v>375</v>
      </c>
      <c r="I47" s="93">
        <v>2000</v>
      </c>
      <c r="J47" s="9">
        <v>2</v>
      </c>
      <c r="K47" s="95" t="s">
        <v>372</v>
      </c>
      <c r="L47" s="9">
        <v>1</v>
      </c>
      <c r="M47" s="9">
        <v>2</v>
      </c>
      <c r="N47" s="149">
        <f t="shared" si="1"/>
        <v>3</v>
      </c>
      <c r="O47" s="33">
        <f t="shared" si="2"/>
        <v>0.010934027777777775</v>
      </c>
      <c r="P47" s="54">
        <f t="shared" si="3"/>
        <v>0.0017627314814814797</v>
      </c>
      <c r="Q47" s="93">
        <v>1</v>
      </c>
      <c r="R47" s="9"/>
      <c r="S47" s="120"/>
    </row>
    <row r="48" spans="1:19" ht="33.75" customHeight="1">
      <c r="A48" s="9">
        <v>25</v>
      </c>
      <c r="B48" s="9">
        <v>23</v>
      </c>
      <c r="C48" s="9">
        <v>23</v>
      </c>
      <c r="D48" s="34">
        <f t="shared" si="0"/>
        <v>0.007986111111111112</v>
      </c>
      <c r="E48" s="33">
        <v>0.019002314814814816</v>
      </c>
      <c r="F48" s="33"/>
      <c r="G48" s="33"/>
      <c r="H48" s="32" t="s">
        <v>603</v>
      </c>
      <c r="I48" s="93">
        <v>2001</v>
      </c>
      <c r="J48" s="9">
        <v>1</v>
      </c>
      <c r="K48" s="95" t="s">
        <v>424</v>
      </c>
      <c r="L48" s="9">
        <v>0</v>
      </c>
      <c r="M48" s="9">
        <v>4</v>
      </c>
      <c r="N48" s="149">
        <f t="shared" si="1"/>
        <v>4</v>
      </c>
      <c r="O48" s="33">
        <f t="shared" si="2"/>
        <v>0.011016203703703703</v>
      </c>
      <c r="P48" s="54">
        <f t="shared" si="3"/>
        <v>0.001844907407407408</v>
      </c>
      <c r="Q48" s="93">
        <v>1</v>
      </c>
      <c r="R48" s="9"/>
      <c r="S48" s="120"/>
    </row>
    <row r="49" spans="1:19" ht="33.75" customHeight="1">
      <c r="A49" s="9">
        <v>26</v>
      </c>
      <c r="B49" s="9">
        <v>20</v>
      </c>
      <c r="C49" s="9">
        <v>20</v>
      </c>
      <c r="D49" s="34">
        <f t="shared" si="0"/>
        <v>0.006944444444444445</v>
      </c>
      <c r="E49" s="33">
        <v>0.01799074074074074</v>
      </c>
      <c r="F49" s="33"/>
      <c r="G49" s="33"/>
      <c r="H49" s="32" t="s">
        <v>454</v>
      </c>
      <c r="I49" s="93">
        <v>2000</v>
      </c>
      <c r="J49" s="9">
        <v>1</v>
      </c>
      <c r="K49" s="95" t="s">
        <v>538</v>
      </c>
      <c r="L49" s="9">
        <v>3</v>
      </c>
      <c r="M49" s="9">
        <v>3</v>
      </c>
      <c r="N49" s="149">
        <f t="shared" si="1"/>
        <v>6</v>
      </c>
      <c r="O49" s="33">
        <f t="shared" si="2"/>
        <v>0.011046296296296297</v>
      </c>
      <c r="P49" s="54">
        <f t="shared" si="3"/>
        <v>0.0018750000000000017</v>
      </c>
      <c r="Q49" s="93">
        <v>1</v>
      </c>
      <c r="R49" s="9">
        <v>111</v>
      </c>
      <c r="S49" s="120"/>
    </row>
    <row r="50" spans="1:19" ht="33.75" customHeight="1">
      <c r="A50" s="9">
        <v>27</v>
      </c>
      <c r="B50" s="9">
        <v>28</v>
      </c>
      <c r="C50" s="9">
        <v>28</v>
      </c>
      <c r="D50" s="34">
        <f t="shared" si="0"/>
        <v>0.009722222222222222</v>
      </c>
      <c r="E50" s="33">
        <v>0.020770833333333332</v>
      </c>
      <c r="F50" s="33"/>
      <c r="G50" s="33"/>
      <c r="H50" s="32" t="s">
        <v>406</v>
      </c>
      <c r="I50" s="93">
        <v>2000</v>
      </c>
      <c r="J50" s="9">
        <v>1</v>
      </c>
      <c r="K50" s="95" t="s">
        <v>531</v>
      </c>
      <c r="L50" s="9">
        <v>0</v>
      </c>
      <c r="M50" s="9">
        <v>3</v>
      </c>
      <c r="N50" s="149">
        <f t="shared" si="1"/>
        <v>3</v>
      </c>
      <c r="O50" s="33">
        <f t="shared" si="2"/>
        <v>0.01104861111111111</v>
      </c>
      <c r="P50" s="54">
        <f t="shared" si="3"/>
        <v>0.0018773148148148143</v>
      </c>
      <c r="Q50" s="93">
        <v>1</v>
      </c>
      <c r="R50" s="9">
        <v>110</v>
      </c>
      <c r="S50" s="120"/>
    </row>
    <row r="51" spans="1:19" ht="33.75" customHeight="1">
      <c r="A51" s="9">
        <v>28</v>
      </c>
      <c r="B51" s="9">
        <v>45</v>
      </c>
      <c r="C51" s="9">
        <v>45</v>
      </c>
      <c r="D51" s="34">
        <f t="shared" si="0"/>
        <v>0.015625</v>
      </c>
      <c r="E51" s="33">
        <v>0.026704861111111113</v>
      </c>
      <c r="F51" s="33"/>
      <c r="G51" s="33"/>
      <c r="H51" s="32" t="s">
        <v>400</v>
      </c>
      <c r="I51" s="93">
        <v>2000</v>
      </c>
      <c r="J51" s="9" t="s">
        <v>398</v>
      </c>
      <c r="K51" s="97" t="s">
        <v>298</v>
      </c>
      <c r="L51" s="9">
        <v>1</v>
      </c>
      <c r="M51" s="9">
        <v>4</v>
      </c>
      <c r="N51" s="149">
        <f t="shared" si="1"/>
        <v>5</v>
      </c>
      <c r="O51" s="33">
        <f t="shared" si="2"/>
        <v>0.011079861111111113</v>
      </c>
      <c r="P51" s="54">
        <f t="shared" si="3"/>
        <v>0.0019085648148148178</v>
      </c>
      <c r="Q51" s="93">
        <v>1</v>
      </c>
      <c r="R51" s="9">
        <v>109</v>
      </c>
      <c r="S51" s="120"/>
    </row>
    <row r="52" spans="1:19" ht="33.75" customHeight="1">
      <c r="A52" s="9">
        <v>29</v>
      </c>
      <c r="B52" s="9">
        <v>37</v>
      </c>
      <c r="C52" s="9">
        <v>37</v>
      </c>
      <c r="D52" s="34">
        <f t="shared" si="0"/>
        <v>0.012847222222222223</v>
      </c>
      <c r="E52" s="33">
        <v>0.023959490740740743</v>
      </c>
      <c r="F52" s="33"/>
      <c r="G52" s="33"/>
      <c r="H52" s="32" t="s">
        <v>495</v>
      </c>
      <c r="I52" s="9">
        <v>2000</v>
      </c>
      <c r="J52" s="9">
        <v>1</v>
      </c>
      <c r="K52" s="95" t="s">
        <v>566</v>
      </c>
      <c r="L52" s="9">
        <v>2</v>
      </c>
      <c r="M52" s="9">
        <v>2</v>
      </c>
      <c r="N52" s="149">
        <f t="shared" si="1"/>
        <v>4</v>
      </c>
      <c r="O52" s="33">
        <f t="shared" si="2"/>
        <v>0.01111226851851852</v>
      </c>
      <c r="P52" s="54">
        <f t="shared" si="3"/>
        <v>0.0019409722222222241</v>
      </c>
      <c r="Q52" s="93">
        <v>1</v>
      </c>
      <c r="R52" s="9">
        <v>108</v>
      </c>
      <c r="S52" s="120"/>
    </row>
    <row r="53" spans="1:19" ht="33.75" customHeight="1">
      <c r="A53" s="9">
        <v>30</v>
      </c>
      <c r="B53" s="9">
        <v>24</v>
      </c>
      <c r="C53" s="9">
        <v>24</v>
      </c>
      <c r="D53" s="34">
        <f t="shared" si="0"/>
        <v>0.008333333333333333</v>
      </c>
      <c r="E53" s="33">
        <v>0.019471064814814816</v>
      </c>
      <c r="F53" s="33"/>
      <c r="G53" s="33"/>
      <c r="H53" s="32" t="s">
        <v>390</v>
      </c>
      <c r="I53" s="93">
        <v>2000</v>
      </c>
      <c r="J53" s="9">
        <v>1</v>
      </c>
      <c r="K53" s="95" t="s">
        <v>388</v>
      </c>
      <c r="L53" s="9">
        <v>4</v>
      </c>
      <c r="M53" s="9">
        <v>3</v>
      </c>
      <c r="N53" s="149">
        <f t="shared" si="1"/>
        <v>7</v>
      </c>
      <c r="O53" s="33">
        <f t="shared" si="2"/>
        <v>0.011137731481481483</v>
      </c>
      <c r="P53" s="54">
        <f t="shared" si="3"/>
        <v>0.0019664351851851874</v>
      </c>
      <c r="Q53" s="93">
        <v>1</v>
      </c>
      <c r="R53" s="9">
        <v>107</v>
      </c>
      <c r="S53" s="120"/>
    </row>
    <row r="54" spans="1:19" ht="33.75" customHeight="1">
      <c r="A54" s="9">
        <v>31</v>
      </c>
      <c r="B54" s="9">
        <v>29</v>
      </c>
      <c r="C54" s="9">
        <v>29</v>
      </c>
      <c r="D54" s="34">
        <f t="shared" si="0"/>
        <v>0.010069444444444445</v>
      </c>
      <c r="E54" s="33">
        <v>0.021233796296296296</v>
      </c>
      <c r="F54" s="33"/>
      <c r="G54" s="33"/>
      <c r="H54" s="32" t="s">
        <v>396</v>
      </c>
      <c r="I54" s="93">
        <v>2000</v>
      </c>
      <c r="J54" s="9" t="s">
        <v>219</v>
      </c>
      <c r="K54" s="97" t="s">
        <v>298</v>
      </c>
      <c r="L54" s="9">
        <v>2</v>
      </c>
      <c r="M54" s="9">
        <v>2</v>
      </c>
      <c r="N54" s="149">
        <f t="shared" si="1"/>
        <v>4</v>
      </c>
      <c r="O54" s="33">
        <f t="shared" si="2"/>
        <v>0.01116435185185185</v>
      </c>
      <c r="P54" s="54">
        <f t="shared" si="3"/>
        <v>0.001993055555555555</v>
      </c>
      <c r="Q54" s="93">
        <v>1</v>
      </c>
      <c r="R54" s="9">
        <v>106</v>
      </c>
      <c r="S54" s="120"/>
    </row>
    <row r="55" spans="1:19" ht="33.75" customHeight="1">
      <c r="A55" s="9">
        <v>32</v>
      </c>
      <c r="B55" s="9">
        <v>6</v>
      </c>
      <c r="C55" s="9">
        <v>6</v>
      </c>
      <c r="D55" s="34">
        <f t="shared" si="0"/>
        <v>0.0020833333333333333</v>
      </c>
      <c r="E55" s="33">
        <v>0.013258101851851849</v>
      </c>
      <c r="F55" s="33"/>
      <c r="G55" s="33"/>
      <c r="H55" s="32" t="s">
        <v>407</v>
      </c>
      <c r="I55" s="93">
        <v>2000</v>
      </c>
      <c r="J55" s="9">
        <v>1</v>
      </c>
      <c r="K55" s="95" t="s">
        <v>520</v>
      </c>
      <c r="L55" s="9">
        <v>4</v>
      </c>
      <c r="M55" s="9">
        <v>3</v>
      </c>
      <c r="N55" s="149">
        <f t="shared" si="1"/>
        <v>7</v>
      </c>
      <c r="O55" s="33">
        <f t="shared" si="2"/>
        <v>0.011174768518518516</v>
      </c>
      <c r="P55" s="54">
        <f t="shared" si="3"/>
        <v>0.0020034722222222207</v>
      </c>
      <c r="Q55" s="93">
        <v>1</v>
      </c>
      <c r="R55" s="9">
        <v>105</v>
      </c>
      <c r="S55" s="120"/>
    </row>
    <row r="56" spans="1:19" ht="33.75" customHeight="1">
      <c r="A56" s="9">
        <v>33</v>
      </c>
      <c r="B56" s="9">
        <v>8</v>
      </c>
      <c r="C56" s="9">
        <v>8</v>
      </c>
      <c r="D56" s="34">
        <f aca="true" t="shared" si="4" ref="D56:D82">$H$19+C56*$H$20</f>
        <v>0.002777777777777778</v>
      </c>
      <c r="E56" s="33">
        <v>0.01395949074074074</v>
      </c>
      <c r="F56" s="33"/>
      <c r="G56" s="33"/>
      <c r="H56" s="32" t="s">
        <v>275</v>
      </c>
      <c r="I56" s="9">
        <v>2000</v>
      </c>
      <c r="J56" s="9">
        <v>2</v>
      </c>
      <c r="K56" s="393" t="s">
        <v>516</v>
      </c>
      <c r="L56" s="9">
        <v>1</v>
      </c>
      <c r="M56" s="9">
        <v>3</v>
      </c>
      <c r="N56" s="149">
        <f aca="true" t="shared" si="5" ref="N56:N82">L56+M56</f>
        <v>4</v>
      </c>
      <c r="O56" s="33">
        <f aca="true" t="shared" si="6" ref="O56:O80">E56-D56+F56-G56</f>
        <v>0.011181712962962961</v>
      </c>
      <c r="P56" s="54">
        <f aca="true" t="shared" si="7" ref="P56:P80">O56-$O$24</f>
        <v>0.0020104166666666656</v>
      </c>
      <c r="Q56" s="93">
        <v>1</v>
      </c>
      <c r="R56" s="9">
        <v>104</v>
      </c>
      <c r="S56" s="120"/>
    </row>
    <row r="57" spans="1:19" ht="33.75" customHeight="1">
      <c r="A57" s="9">
        <v>33</v>
      </c>
      <c r="B57" s="9">
        <v>46</v>
      </c>
      <c r="C57" s="9">
        <v>46</v>
      </c>
      <c r="D57" s="34">
        <f t="shared" si="4"/>
        <v>0.015972222222222224</v>
      </c>
      <c r="E57" s="33">
        <v>0.027153935185185187</v>
      </c>
      <c r="F57" s="33"/>
      <c r="G57" s="33"/>
      <c r="H57" s="31" t="s">
        <v>432</v>
      </c>
      <c r="I57" s="94">
        <v>2002</v>
      </c>
      <c r="J57" s="396">
        <v>2</v>
      </c>
      <c r="K57" s="95" t="s">
        <v>431</v>
      </c>
      <c r="L57" s="9">
        <v>1</v>
      </c>
      <c r="M57" s="9">
        <v>2</v>
      </c>
      <c r="N57" s="149">
        <f t="shared" si="5"/>
        <v>3</v>
      </c>
      <c r="O57" s="33">
        <f t="shared" si="6"/>
        <v>0.011181712962962963</v>
      </c>
      <c r="P57" s="54">
        <f t="shared" si="7"/>
        <v>0.0020104166666666673</v>
      </c>
      <c r="Q57" s="93">
        <v>1</v>
      </c>
      <c r="R57" s="9"/>
      <c r="S57" s="120"/>
    </row>
    <row r="58" spans="1:19" ht="33.75" customHeight="1">
      <c r="A58" s="9">
        <v>35</v>
      </c>
      <c r="B58" s="9">
        <v>18</v>
      </c>
      <c r="C58" s="9">
        <v>18</v>
      </c>
      <c r="D58" s="34">
        <f t="shared" si="4"/>
        <v>0.00625</v>
      </c>
      <c r="E58" s="33">
        <v>0.017516203703703704</v>
      </c>
      <c r="F58" s="33"/>
      <c r="G58" s="33"/>
      <c r="H58" s="32" t="s">
        <v>494</v>
      </c>
      <c r="I58" s="9">
        <v>2001</v>
      </c>
      <c r="J58" s="9">
        <v>1</v>
      </c>
      <c r="K58" s="95" t="s">
        <v>565</v>
      </c>
      <c r="L58" s="9">
        <v>1</v>
      </c>
      <c r="M58" s="9">
        <v>1</v>
      </c>
      <c r="N58" s="149">
        <f t="shared" si="5"/>
        <v>2</v>
      </c>
      <c r="O58" s="33">
        <f t="shared" si="6"/>
        <v>0.011266203703703704</v>
      </c>
      <c r="P58" s="54">
        <f t="shared" si="7"/>
        <v>0.002094907407407408</v>
      </c>
      <c r="Q58" s="93">
        <v>1</v>
      </c>
      <c r="R58" s="9">
        <v>103</v>
      </c>
      <c r="S58" s="120"/>
    </row>
    <row r="59" spans="1:19" ht="33.75" customHeight="1">
      <c r="A59" s="9">
        <v>36</v>
      </c>
      <c r="B59" s="9">
        <v>35</v>
      </c>
      <c r="C59" s="9">
        <v>35</v>
      </c>
      <c r="D59" s="34">
        <f t="shared" si="4"/>
        <v>0.012152777777777778</v>
      </c>
      <c r="E59" s="33">
        <v>0.023439814814814813</v>
      </c>
      <c r="F59" s="33"/>
      <c r="G59" s="33"/>
      <c r="H59" s="315" t="s">
        <v>490</v>
      </c>
      <c r="I59" s="94">
        <v>2002</v>
      </c>
      <c r="J59" s="39">
        <v>2</v>
      </c>
      <c r="K59" s="95" t="s">
        <v>491</v>
      </c>
      <c r="L59" s="9">
        <v>2</v>
      </c>
      <c r="M59" s="9">
        <v>1</v>
      </c>
      <c r="N59" s="149">
        <f t="shared" si="5"/>
        <v>3</v>
      </c>
      <c r="O59" s="33">
        <f t="shared" si="6"/>
        <v>0.011287037037037035</v>
      </c>
      <c r="P59" s="54">
        <f t="shared" si="7"/>
        <v>0.002115740740740739</v>
      </c>
      <c r="Q59" s="93">
        <v>1</v>
      </c>
      <c r="R59" s="9"/>
      <c r="S59" s="120"/>
    </row>
    <row r="60" spans="1:19" ht="33.75" customHeight="1">
      <c r="A60" s="9">
        <v>37</v>
      </c>
      <c r="B60" s="9">
        <v>4</v>
      </c>
      <c r="C60" s="9">
        <v>4</v>
      </c>
      <c r="D60" s="34">
        <f t="shared" si="4"/>
        <v>0.001388888888888889</v>
      </c>
      <c r="E60" s="33">
        <v>0.012828703703703703</v>
      </c>
      <c r="F60" s="33"/>
      <c r="G60" s="33"/>
      <c r="H60" s="32" t="s">
        <v>387</v>
      </c>
      <c r="I60" s="93">
        <v>2000</v>
      </c>
      <c r="J60" s="9">
        <v>1</v>
      </c>
      <c r="K60" s="95" t="s">
        <v>388</v>
      </c>
      <c r="L60" s="9">
        <v>2</v>
      </c>
      <c r="M60" s="9">
        <v>4</v>
      </c>
      <c r="N60" s="149">
        <f t="shared" si="5"/>
        <v>6</v>
      </c>
      <c r="O60" s="33">
        <f t="shared" si="6"/>
        <v>0.011439814814814814</v>
      </c>
      <c r="P60" s="54">
        <f t="shared" si="7"/>
        <v>0.0022685185185185187</v>
      </c>
      <c r="Q60" s="93">
        <v>1</v>
      </c>
      <c r="R60" s="9"/>
      <c r="S60" s="120"/>
    </row>
    <row r="61" spans="1:19" ht="33.75" customHeight="1">
      <c r="A61" s="9">
        <v>38</v>
      </c>
      <c r="B61" s="9">
        <v>26</v>
      </c>
      <c r="C61" s="9">
        <v>26</v>
      </c>
      <c r="D61" s="34">
        <f t="shared" si="4"/>
        <v>0.009027777777777779</v>
      </c>
      <c r="E61" s="33">
        <v>0.020560185185185185</v>
      </c>
      <c r="F61" s="33"/>
      <c r="G61" s="33"/>
      <c r="H61" s="32" t="s">
        <v>416</v>
      </c>
      <c r="I61" s="93">
        <v>2000</v>
      </c>
      <c r="J61" s="9">
        <v>1</v>
      </c>
      <c r="K61" s="95" t="s">
        <v>414</v>
      </c>
      <c r="L61" s="9">
        <v>2</v>
      </c>
      <c r="M61" s="9">
        <v>5</v>
      </c>
      <c r="N61" s="149">
        <f t="shared" si="5"/>
        <v>7</v>
      </c>
      <c r="O61" s="33">
        <f t="shared" si="6"/>
        <v>0.011532407407407406</v>
      </c>
      <c r="P61" s="54">
        <f t="shared" si="7"/>
        <v>0.0023611111111111107</v>
      </c>
      <c r="Q61" s="93">
        <v>1</v>
      </c>
      <c r="R61" s="9">
        <v>102</v>
      </c>
      <c r="S61" s="120"/>
    </row>
    <row r="62" spans="1:19" ht="33.75" customHeight="1">
      <c r="A62" s="9">
        <v>39</v>
      </c>
      <c r="B62" s="9">
        <v>17</v>
      </c>
      <c r="C62" s="9">
        <v>17</v>
      </c>
      <c r="D62" s="34">
        <f t="shared" si="4"/>
        <v>0.005902777777777778</v>
      </c>
      <c r="E62" s="33">
        <v>0.017440972222222222</v>
      </c>
      <c r="F62" s="33"/>
      <c r="G62" s="33"/>
      <c r="H62" s="210" t="s">
        <v>469</v>
      </c>
      <c r="I62" s="26">
        <v>2000</v>
      </c>
      <c r="J62" s="26">
        <v>2</v>
      </c>
      <c r="K62" s="95" t="s">
        <v>466</v>
      </c>
      <c r="L62" s="9">
        <v>4</v>
      </c>
      <c r="M62" s="9">
        <v>1</v>
      </c>
      <c r="N62" s="149">
        <f t="shared" si="5"/>
        <v>5</v>
      </c>
      <c r="O62" s="33">
        <f t="shared" si="6"/>
        <v>0.011538194444444445</v>
      </c>
      <c r="P62" s="54">
        <f t="shared" si="7"/>
        <v>0.0023668981481481492</v>
      </c>
      <c r="Q62" s="93">
        <v>1</v>
      </c>
      <c r="R62" s="9"/>
      <c r="S62" s="120"/>
    </row>
    <row r="63" spans="1:19" ht="33.75" customHeight="1">
      <c r="A63" s="9">
        <v>40</v>
      </c>
      <c r="B63" s="9">
        <v>16</v>
      </c>
      <c r="C63" s="9">
        <v>16</v>
      </c>
      <c r="D63" s="34">
        <f t="shared" si="4"/>
        <v>0.005555555555555556</v>
      </c>
      <c r="E63" s="33">
        <v>0.017194444444444446</v>
      </c>
      <c r="F63" s="33"/>
      <c r="G63" s="33"/>
      <c r="H63" s="32" t="s">
        <v>274</v>
      </c>
      <c r="I63" s="9">
        <v>2000</v>
      </c>
      <c r="J63" s="9">
        <v>3</v>
      </c>
      <c r="K63" s="393" t="s">
        <v>516</v>
      </c>
      <c r="L63" s="9">
        <v>0</v>
      </c>
      <c r="M63" s="9">
        <v>3</v>
      </c>
      <c r="N63" s="149">
        <f t="shared" si="5"/>
        <v>3</v>
      </c>
      <c r="O63" s="33">
        <f t="shared" si="6"/>
        <v>0.01163888888888889</v>
      </c>
      <c r="P63" s="54">
        <f t="shared" si="7"/>
        <v>0.002467592592592594</v>
      </c>
      <c r="Q63" s="93">
        <v>1</v>
      </c>
      <c r="R63" s="9">
        <v>101</v>
      </c>
      <c r="S63" s="120"/>
    </row>
    <row r="64" spans="1:19" ht="33.75" customHeight="1">
      <c r="A64" s="9">
        <v>41</v>
      </c>
      <c r="B64" s="9">
        <v>40</v>
      </c>
      <c r="C64" s="9">
        <v>40</v>
      </c>
      <c r="D64" s="34">
        <f t="shared" si="4"/>
        <v>0.01388888888888889</v>
      </c>
      <c r="E64" s="33">
        <v>0.025792824074074072</v>
      </c>
      <c r="F64" s="33"/>
      <c r="G64" s="33"/>
      <c r="H64" s="32" t="s">
        <v>408</v>
      </c>
      <c r="I64" s="93">
        <v>2000</v>
      </c>
      <c r="J64" s="9">
        <v>1</v>
      </c>
      <c r="K64" s="95" t="s">
        <v>521</v>
      </c>
      <c r="L64" s="9">
        <v>5</v>
      </c>
      <c r="M64" s="9">
        <v>4</v>
      </c>
      <c r="N64" s="149">
        <f t="shared" si="5"/>
        <v>9</v>
      </c>
      <c r="O64" s="33">
        <f t="shared" si="6"/>
        <v>0.011903935185185182</v>
      </c>
      <c r="P64" s="54">
        <f t="shared" si="7"/>
        <v>0.002732638888888887</v>
      </c>
      <c r="Q64" s="93">
        <v>1</v>
      </c>
      <c r="R64" s="9">
        <v>100</v>
      </c>
      <c r="S64" s="120"/>
    </row>
    <row r="65" spans="1:19" ht="33.75" customHeight="1">
      <c r="A65" s="9">
        <v>42</v>
      </c>
      <c r="B65" s="9" t="s">
        <v>541</v>
      </c>
      <c r="C65" s="9">
        <v>59</v>
      </c>
      <c r="D65" s="34">
        <f t="shared" si="4"/>
        <v>0.02048611111111111</v>
      </c>
      <c r="E65" s="33">
        <v>0.03240856481481482</v>
      </c>
      <c r="F65" s="33"/>
      <c r="G65" s="33"/>
      <c r="H65" s="31" t="s">
        <v>459</v>
      </c>
      <c r="I65" s="94">
        <v>2001</v>
      </c>
      <c r="J65" s="396">
        <v>2</v>
      </c>
      <c r="K65" s="95" t="s">
        <v>431</v>
      </c>
      <c r="L65" s="9">
        <v>1</v>
      </c>
      <c r="M65" s="9">
        <v>1</v>
      </c>
      <c r="N65" s="149">
        <f t="shared" si="5"/>
        <v>2</v>
      </c>
      <c r="O65" s="33">
        <f t="shared" si="6"/>
        <v>0.01192245370370371</v>
      </c>
      <c r="P65" s="54">
        <f t="shared" si="7"/>
        <v>0.002751157407407414</v>
      </c>
      <c r="Q65" s="93">
        <v>1</v>
      </c>
      <c r="R65" s="9" t="s">
        <v>33</v>
      </c>
      <c r="S65" s="120"/>
    </row>
    <row r="66" spans="1:19" ht="33.75" customHeight="1">
      <c r="A66" s="9">
        <v>43</v>
      </c>
      <c r="B66" s="9">
        <v>33</v>
      </c>
      <c r="C66" s="9">
        <v>33</v>
      </c>
      <c r="D66" s="34">
        <f t="shared" si="4"/>
        <v>0.011458333333333334</v>
      </c>
      <c r="E66" s="33">
        <v>0.02276851851851852</v>
      </c>
      <c r="F66" s="33">
        <v>0.0006944444444444445</v>
      </c>
      <c r="G66" s="33"/>
      <c r="H66" s="32" t="s">
        <v>397</v>
      </c>
      <c r="I66" s="93">
        <v>2000</v>
      </c>
      <c r="J66" s="9" t="s">
        <v>398</v>
      </c>
      <c r="K66" s="97" t="s">
        <v>298</v>
      </c>
      <c r="L66" s="9">
        <v>5</v>
      </c>
      <c r="M66" s="9">
        <v>1</v>
      </c>
      <c r="N66" s="149">
        <f t="shared" si="5"/>
        <v>6</v>
      </c>
      <c r="O66" s="33">
        <f t="shared" si="6"/>
        <v>0.01200462962962963</v>
      </c>
      <c r="P66" s="54">
        <f t="shared" si="7"/>
        <v>0.0028333333333333353</v>
      </c>
      <c r="Q66" s="93">
        <v>1</v>
      </c>
      <c r="R66" s="9"/>
      <c r="S66" s="120"/>
    </row>
    <row r="67" spans="1:19" ht="33.75" customHeight="1">
      <c r="A67" s="9">
        <v>44</v>
      </c>
      <c r="B67" s="9">
        <v>44</v>
      </c>
      <c r="C67" s="9">
        <v>44</v>
      </c>
      <c r="D67" s="34">
        <f t="shared" si="4"/>
        <v>0.015277777777777779</v>
      </c>
      <c r="E67" s="33">
        <v>0.02732638888888889</v>
      </c>
      <c r="F67" s="33"/>
      <c r="G67" s="33"/>
      <c r="H67" s="32" t="s">
        <v>276</v>
      </c>
      <c r="I67" s="9">
        <v>2000</v>
      </c>
      <c r="J67" s="9">
        <v>2</v>
      </c>
      <c r="K67" s="393" t="s">
        <v>516</v>
      </c>
      <c r="L67" s="9">
        <v>5</v>
      </c>
      <c r="M67" s="9">
        <v>2</v>
      </c>
      <c r="N67" s="149">
        <f t="shared" si="5"/>
        <v>7</v>
      </c>
      <c r="O67" s="33">
        <f t="shared" si="6"/>
        <v>0.01204861111111111</v>
      </c>
      <c r="P67" s="54">
        <f t="shared" si="7"/>
        <v>0.002877314814814815</v>
      </c>
      <c r="Q67" s="93">
        <v>1</v>
      </c>
      <c r="R67" s="9">
        <v>99</v>
      </c>
      <c r="S67" s="120"/>
    </row>
    <row r="68" spans="1:19" ht="33.75" customHeight="1">
      <c r="A68" s="9">
        <v>45</v>
      </c>
      <c r="B68" s="9">
        <v>21</v>
      </c>
      <c r="C68" s="9">
        <v>21</v>
      </c>
      <c r="D68" s="34">
        <f t="shared" si="4"/>
        <v>0.007291666666666667</v>
      </c>
      <c r="E68" s="33">
        <v>0.019349537037037037</v>
      </c>
      <c r="F68" s="33"/>
      <c r="G68" s="33"/>
      <c r="H68" s="32" t="s">
        <v>446</v>
      </c>
      <c r="I68" s="93">
        <v>2001</v>
      </c>
      <c r="J68" s="9">
        <v>2</v>
      </c>
      <c r="K68" s="95" t="s">
        <v>447</v>
      </c>
      <c r="L68" s="9">
        <v>1</v>
      </c>
      <c r="M68" s="9">
        <v>3</v>
      </c>
      <c r="N68" s="149">
        <f t="shared" si="5"/>
        <v>4</v>
      </c>
      <c r="O68" s="33">
        <f t="shared" si="6"/>
        <v>0.01205787037037037</v>
      </c>
      <c r="P68" s="54">
        <f t="shared" si="7"/>
        <v>0.0028865740740740744</v>
      </c>
      <c r="Q68" s="93">
        <v>1</v>
      </c>
      <c r="R68" s="9">
        <v>98</v>
      </c>
      <c r="S68" s="120"/>
    </row>
    <row r="69" spans="1:19" ht="33.75" customHeight="1">
      <c r="A69" s="9">
        <v>46</v>
      </c>
      <c r="B69" s="9">
        <v>50</v>
      </c>
      <c r="C69" s="9">
        <v>50</v>
      </c>
      <c r="D69" s="34">
        <f t="shared" si="4"/>
        <v>0.017361111111111112</v>
      </c>
      <c r="E69" s="33">
        <v>0.029465277777777774</v>
      </c>
      <c r="F69" s="33"/>
      <c r="G69" s="33"/>
      <c r="H69" s="32" t="s">
        <v>405</v>
      </c>
      <c r="I69" s="93">
        <v>2000</v>
      </c>
      <c r="J69" s="9">
        <v>1</v>
      </c>
      <c r="K69" s="95" t="s">
        <v>531</v>
      </c>
      <c r="L69" s="9">
        <v>5</v>
      </c>
      <c r="M69" s="9">
        <v>4</v>
      </c>
      <c r="N69" s="149">
        <f t="shared" si="5"/>
        <v>9</v>
      </c>
      <c r="O69" s="33">
        <f t="shared" si="6"/>
        <v>0.012104166666666662</v>
      </c>
      <c r="P69" s="54">
        <f t="shared" si="7"/>
        <v>0.002932870370370367</v>
      </c>
      <c r="Q69" s="93">
        <v>1</v>
      </c>
      <c r="R69" s="9"/>
      <c r="S69" s="120"/>
    </row>
    <row r="70" spans="1:19" ht="33.75" customHeight="1">
      <c r="A70" s="9">
        <v>47</v>
      </c>
      <c r="B70" s="9">
        <v>31</v>
      </c>
      <c r="C70" s="9">
        <v>31</v>
      </c>
      <c r="D70" s="34">
        <f t="shared" si="4"/>
        <v>0.010763888888888889</v>
      </c>
      <c r="E70" s="33">
        <v>0.022883101851851852</v>
      </c>
      <c r="F70" s="33"/>
      <c r="G70" s="33"/>
      <c r="H70" s="32" t="s">
        <v>415</v>
      </c>
      <c r="I70" s="93">
        <v>2001</v>
      </c>
      <c r="J70" s="9">
        <v>1</v>
      </c>
      <c r="K70" s="95" t="s">
        <v>414</v>
      </c>
      <c r="L70" s="9">
        <v>4</v>
      </c>
      <c r="M70" s="9">
        <v>0</v>
      </c>
      <c r="N70" s="149">
        <f t="shared" si="5"/>
        <v>4</v>
      </c>
      <c r="O70" s="33">
        <f t="shared" si="6"/>
        <v>0.012119212962962964</v>
      </c>
      <c r="P70" s="54">
        <f t="shared" si="7"/>
        <v>0.002947916666666668</v>
      </c>
      <c r="Q70" s="93">
        <v>1</v>
      </c>
      <c r="R70" s="9">
        <v>97</v>
      </c>
      <c r="S70" s="120"/>
    </row>
    <row r="71" spans="1:19" ht="33.75" customHeight="1">
      <c r="A71" s="9">
        <v>48</v>
      </c>
      <c r="B71" s="9">
        <v>42</v>
      </c>
      <c r="C71" s="9">
        <v>42</v>
      </c>
      <c r="D71" s="34">
        <f t="shared" si="4"/>
        <v>0.014583333333333334</v>
      </c>
      <c r="E71" s="33">
        <v>0.02671875</v>
      </c>
      <c r="F71" s="33"/>
      <c r="G71" s="33"/>
      <c r="H71" s="32" t="s">
        <v>437</v>
      </c>
      <c r="I71" s="93">
        <v>2002</v>
      </c>
      <c r="J71" s="9">
        <v>2</v>
      </c>
      <c r="K71" s="95" t="s">
        <v>605</v>
      </c>
      <c r="L71" s="9">
        <v>0</v>
      </c>
      <c r="M71" s="9">
        <v>1</v>
      </c>
      <c r="N71" s="149">
        <f t="shared" si="5"/>
        <v>1</v>
      </c>
      <c r="O71" s="33">
        <f t="shared" si="6"/>
        <v>0.012135416666666666</v>
      </c>
      <c r="P71" s="54">
        <f t="shared" si="7"/>
        <v>0.0029641203703703704</v>
      </c>
      <c r="Q71" s="93">
        <v>1</v>
      </c>
      <c r="R71" s="9">
        <v>96</v>
      </c>
      <c r="S71" s="120"/>
    </row>
    <row r="72" spans="1:19" ht="33.75" customHeight="1">
      <c r="A72" s="9">
        <v>49</v>
      </c>
      <c r="B72" s="9">
        <v>48</v>
      </c>
      <c r="C72" s="9">
        <v>48</v>
      </c>
      <c r="D72" s="34">
        <f t="shared" si="4"/>
        <v>0.016666666666666666</v>
      </c>
      <c r="E72" s="33">
        <v>0.02900115740740741</v>
      </c>
      <c r="F72" s="33"/>
      <c r="G72" s="33"/>
      <c r="H72" s="32" t="s">
        <v>445</v>
      </c>
      <c r="I72" s="93">
        <v>2000</v>
      </c>
      <c r="J72" s="9">
        <v>2</v>
      </c>
      <c r="K72" s="95" t="s">
        <v>444</v>
      </c>
      <c r="L72" s="9">
        <v>1</v>
      </c>
      <c r="M72" s="9">
        <v>4</v>
      </c>
      <c r="N72" s="149">
        <f t="shared" si="5"/>
        <v>5</v>
      </c>
      <c r="O72" s="33">
        <f t="shared" si="6"/>
        <v>0.012334490740740743</v>
      </c>
      <c r="P72" s="54">
        <f t="shared" si="7"/>
        <v>0.0031631944444444476</v>
      </c>
      <c r="Q72" s="93">
        <v>1</v>
      </c>
      <c r="R72" s="9">
        <v>95</v>
      </c>
      <c r="S72" s="120"/>
    </row>
    <row r="73" spans="1:19" ht="33.75" customHeight="1">
      <c r="A73" s="9">
        <v>50</v>
      </c>
      <c r="B73" s="9">
        <v>30</v>
      </c>
      <c r="C73" s="9">
        <v>30</v>
      </c>
      <c r="D73" s="34">
        <f t="shared" si="4"/>
        <v>0.010416666666666668</v>
      </c>
      <c r="E73" s="33">
        <v>0.022907407407407404</v>
      </c>
      <c r="F73" s="33"/>
      <c r="G73" s="33"/>
      <c r="H73" s="32" t="s">
        <v>455</v>
      </c>
      <c r="I73" s="9">
        <v>2000</v>
      </c>
      <c r="J73" s="9">
        <v>3</v>
      </c>
      <c r="K73" s="95" t="s">
        <v>538</v>
      </c>
      <c r="L73" s="9">
        <v>5</v>
      </c>
      <c r="M73" s="9">
        <v>5</v>
      </c>
      <c r="N73" s="149">
        <f t="shared" si="5"/>
        <v>10</v>
      </c>
      <c r="O73" s="33">
        <f t="shared" si="6"/>
        <v>0.012490740740740736</v>
      </c>
      <c r="P73" s="54">
        <f t="shared" si="7"/>
        <v>0.003319444444444441</v>
      </c>
      <c r="Q73" s="93">
        <v>1</v>
      </c>
      <c r="R73" s="9">
        <v>94</v>
      </c>
      <c r="S73" s="120"/>
    </row>
    <row r="74" spans="1:19" ht="33.75" customHeight="1">
      <c r="A74" s="9">
        <v>51</v>
      </c>
      <c r="B74" s="9">
        <v>38</v>
      </c>
      <c r="C74" s="9">
        <v>38</v>
      </c>
      <c r="D74" s="34">
        <f t="shared" si="4"/>
        <v>0.013194444444444444</v>
      </c>
      <c r="E74" s="33">
        <v>0.025819444444444447</v>
      </c>
      <c r="F74" s="33"/>
      <c r="G74" s="33"/>
      <c r="H74" s="32" t="s">
        <v>448</v>
      </c>
      <c r="I74" s="93">
        <v>2000</v>
      </c>
      <c r="J74" s="9">
        <v>2</v>
      </c>
      <c r="K74" s="95" t="s">
        <v>449</v>
      </c>
      <c r="L74" s="9">
        <v>2</v>
      </c>
      <c r="M74" s="9">
        <v>4</v>
      </c>
      <c r="N74" s="149">
        <f t="shared" si="5"/>
        <v>6</v>
      </c>
      <c r="O74" s="33">
        <f t="shared" si="6"/>
        <v>0.012625000000000003</v>
      </c>
      <c r="P74" s="54">
        <f t="shared" si="7"/>
        <v>0.003453703703703707</v>
      </c>
      <c r="Q74" s="93">
        <v>1</v>
      </c>
      <c r="R74" s="9"/>
      <c r="S74" s="120"/>
    </row>
    <row r="75" spans="1:19" ht="33.75" customHeight="1">
      <c r="A75" s="9">
        <v>52</v>
      </c>
      <c r="B75" s="9">
        <v>19</v>
      </c>
      <c r="C75" s="9">
        <v>19</v>
      </c>
      <c r="D75" s="34">
        <f t="shared" si="4"/>
        <v>0.006597222222222222</v>
      </c>
      <c r="E75" s="33">
        <v>0.019525462962962963</v>
      </c>
      <c r="F75" s="33"/>
      <c r="G75" s="33"/>
      <c r="H75" s="210" t="s">
        <v>462</v>
      </c>
      <c r="I75" s="26">
        <v>2000</v>
      </c>
      <c r="J75" s="26">
        <v>2</v>
      </c>
      <c r="K75" s="95" t="s">
        <v>542</v>
      </c>
      <c r="L75" s="9">
        <v>2</v>
      </c>
      <c r="M75" s="9">
        <v>0</v>
      </c>
      <c r="N75" s="149">
        <f t="shared" si="5"/>
        <v>2</v>
      </c>
      <c r="O75" s="33">
        <f t="shared" si="6"/>
        <v>0.01292824074074074</v>
      </c>
      <c r="P75" s="54">
        <f t="shared" si="7"/>
        <v>0.0037569444444444447</v>
      </c>
      <c r="Q75" s="93">
        <v>1</v>
      </c>
      <c r="R75" s="9">
        <v>93</v>
      </c>
      <c r="S75" s="120"/>
    </row>
    <row r="76" spans="1:19" ht="33.75" customHeight="1">
      <c r="A76" s="9">
        <v>53</v>
      </c>
      <c r="B76" s="9">
        <v>36</v>
      </c>
      <c r="C76" s="9">
        <v>36</v>
      </c>
      <c r="D76" s="34">
        <f t="shared" si="4"/>
        <v>0.0125</v>
      </c>
      <c r="E76" s="33">
        <v>0.025579861111111112</v>
      </c>
      <c r="F76" s="33"/>
      <c r="G76" s="33"/>
      <c r="H76" s="210" t="s">
        <v>461</v>
      </c>
      <c r="I76" s="26">
        <v>2001</v>
      </c>
      <c r="J76" s="26">
        <v>1</v>
      </c>
      <c r="K76" s="95" t="s">
        <v>543</v>
      </c>
      <c r="L76" s="9">
        <v>3</v>
      </c>
      <c r="M76" s="9">
        <v>3</v>
      </c>
      <c r="N76" s="149">
        <f t="shared" si="5"/>
        <v>6</v>
      </c>
      <c r="O76" s="33">
        <f t="shared" si="6"/>
        <v>0.013079861111111112</v>
      </c>
      <c r="P76" s="54">
        <f t="shared" si="7"/>
        <v>0.003908564814814816</v>
      </c>
      <c r="Q76" s="93">
        <v>1</v>
      </c>
      <c r="R76" s="9">
        <v>92</v>
      </c>
      <c r="S76" s="120"/>
    </row>
    <row r="77" spans="1:19" ht="33.75" customHeight="1">
      <c r="A77" s="9">
        <v>54</v>
      </c>
      <c r="B77" s="9" t="s">
        <v>540</v>
      </c>
      <c r="C77" s="9">
        <v>58</v>
      </c>
      <c r="D77" s="34">
        <f t="shared" si="4"/>
        <v>0.02013888888888889</v>
      </c>
      <c r="E77" s="33">
        <v>0.03326851851851852</v>
      </c>
      <c r="F77" s="33"/>
      <c r="G77" s="33"/>
      <c r="H77" s="31" t="s">
        <v>458</v>
      </c>
      <c r="I77" s="94">
        <v>2000</v>
      </c>
      <c r="J77" s="396">
        <v>2</v>
      </c>
      <c r="K77" s="95" t="s">
        <v>431</v>
      </c>
      <c r="L77" s="9">
        <v>1</v>
      </c>
      <c r="M77" s="9">
        <v>4</v>
      </c>
      <c r="N77" s="149">
        <f t="shared" si="5"/>
        <v>5</v>
      </c>
      <c r="O77" s="33">
        <f t="shared" si="6"/>
        <v>0.013129629629629627</v>
      </c>
      <c r="P77" s="54">
        <f t="shared" si="7"/>
        <v>0.003958333333333331</v>
      </c>
      <c r="Q77" s="93">
        <v>1</v>
      </c>
      <c r="R77" s="9" t="s">
        <v>33</v>
      </c>
      <c r="S77" s="120"/>
    </row>
    <row r="78" spans="1:19" ht="33.75" customHeight="1">
      <c r="A78" s="9">
        <v>55</v>
      </c>
      <c r="B78" s="9">
        <v>47</v>
      </c>
      <c r="C78" s="9">
        <v>47</v>
      </c>
      <c r="D78" s="34">
        <f t="shared" si="4"/>
        <v>0.016319444444444445</v>
      </c>
      <c r="E78" s="33">
        <v>0.029484953703703704</v>
      </c>
      <c r="F78" s="33"/>
      <c r="G78" s="33"/>
      <c r="H78" s="32" t="s">
        <v>456</v>
      </c>
      <c r="I78" s="9">
        <v>2000</v>
      </c>
      <c r="J78" s="9">
        <v>3</v>
      </c>
      <c r="K78" s="95" t="s">
        <v>538</v>
      </c>
      <c r="L78" s="9">
        <v>4</v>
      </c>
      <c r="M78" s="9">
        <v>5</v>
      </c>
      <c r="N78" s="149">
        <f t="shared" si="5"/>
        <v>9</v>
      </c>
      <c r="O78" s="33">
        <f t="shared" si="6"/>
        <v>0.013165509259259259</v>
      </c>
      <c r="P78" s="54">
        <f t="shared" si="7"/>
        <v>0.003994212962962963</v>
      </c>
      <c r="Q78" s="93">
        <v>1</v>
      </c>
      <c r="R78" s="9">
        <v>91</v>
      </c>
      <c r="S78" s="120"/>
    </row>
    <row r="79" spans="1:19" ht="33.75" customHeight="1">
      <c r="A79" s="9">
        <v>56</v>
      </c>
      <c r="B79" s="9">
        <v>52</v>
      </c>
      <c r="C79" s="9">
        <v>52</v>
      </c>
      <c r="D79" s="34">
        <f t="shared" si="4"/>
        <v>0.018055555555555557</v>
      </c>
      <c r="E79" s="33">
        <v>0.031356481481481485</v>
      </c>
      <c r="F79" s="33"/>
      <c r="G79" s="33"/>
      <c r="H79" s="32" t="s">
        <v>517</v>
      </c>
      <c r="I79" s="9">
        <v>2000</v>
      </c>
      <c r="J79" s="9">
        <v>2</v>
      </c>
      <c r="K79" s="393" t="s">
        <v>516</v>
      </c>
      <c r="L79" s="9">
        <v>2</v>
      </c>
      <c r="M79" s="9">
        <v>4</v>
      </c>
      <c r="N79" s="149">
        <f t="shared" si="5"/>
        <v>6</v>
      </c>
      <c r="O79" s="33">
        <f t="shared" si="6"/>
        <v>0.013300925925925928</v>
      </c>
      <c r="P79" s="54">
        <f t="shared" si="7"/>
        <v>0.004129629629629632</v>
      </c>
      <c r="Q79" s="93">
        <v>2</v>
      </c>
      <c r="R79" s="9"/>
      <c r="S79" s="120"/>
    </row>
    <row r="80" spans="1:19" ht="33.75" customHeight="1">
      <c r="A80" s="9">
        <v>57</v>
      </c>
      <c r="B80" s="9">
        <v>14</v>
      </c>
      <c r="C80" s="9">
        <v>14</v>
      </c>
      <c r="D80" s="34">
        <f t="shared" si="4"/>
        <v>0.004861111111111111</v>
      </c>
      <c r="E80" s="33">
        <v>0.018143518518518517</v>
      </c>
      <c r="F80" s="33">
        <v>0.001388888888888889</v>
      </c>
      <c r="G80" s="33"/>
      <c r="H80" s="32" t="s">
        <v>457</v>
      </c>
      <c r="I80" s="9">
        <v>2001</v>
      </c>
      <c r="J80" s="9"/>
      <c r="K80" s="95" t="s">
        <v>537</v>
      </c>
      <c r="L80" s="9">
        <v>4</v>
      </c>
      <c r="M80" s="9">
        <v>5</v>
      </c>
      <c r="N80" s="149">
        <f t="shared" si="5"/>
        <v>9</v>
      </c>
      <c r="O80" s="33">
        <f t="shared" si="6"/>
        <v>0.014671296296296295</v>
      </c>
      <c r="P80" s="54">
        <f t="shared" si="7"/>
        <v>0.0055</v>
      </c>
      <c r="Q80" s="93" t="s">
        <v>398</v>
      </c>
      <c r="R80" s="9"/>
      <c r="S80" s="120"/>
    </row>
    <row r="81" spans="1:19" ht="33.75" customHeight="1">
      <c r="A81" s="9"/>
      <c r="B81" s="9">
        <v>10</v>
      </c>
      <c r="C81" s="9">
        <v>10</v>
      </c>
      <c r="D81" s="34">
        <f t="shared" si="4"/>
        <v>0.0034722222222222225</v>
      </c>
      <c r="E81" s="33">
        <v>0.041666666666666664</v>
      </c>
      <c r="F81" s="33"/>
      <c r="G81" s="33"/>
      <c r="H81" s="32" t="s">
        <v>496</v>
      </c>
      <c r="I81" s="9">
        <v>2001</v>
      </c>
      <c r="J81" s="9">
        <v>1</v>
      </c>
      <c r="K81" s="95" t="s">
        <v>566</v>
      </c>
      <c r="L81" s="9"/>
      <c r="M81" s="9"/>
      <c r="N81" s="149">
        <f t="shared" si="5"/>
        <v>0</v>
      </c>
      <c r="O81" s="33" t="s">
        <v>611</v>
      </c>
      <c r="P81" s="54"/>
      <c r="Q81" s="93"/>
      <c r="R81" s="9"/>
      <c r="S81" s="120"/>
    </row>
    <row r="82" spans="1:19" ht="33.75" customHeight="1">
      <c r="A82" s="9"/>
      <c r="B82" s="9">
        <v>51</v>
      </c>
      <c r="C82" s="9">
        <v>51</v>
      </c>
      <c r="D82" s="34">
        <f t="shared" si="4"/>
        <v>0.017708333333333333</v>
      </c>
      <c r="E82" s="33">
        <v>0.065625</v>
      </c>
      <c r="F82" s="33"/>
      <c r="G82" s="33"/>
      <c r="H82" s="32" t="s">
        <v>493</v>
      </c>
      <c r="I82" s="9">
        <v>2000</v>
      </c>
      <c r="J82" s="9">
        <v>1</v>
      </c>
      <c r="K82" s="95" t="s">
        <v>565</v>
      </c>
      <c r="L82" s="9"/>
      <c r="M82" s="9"/>
      <c r="N82" s="149">
        <f t="shared" si="5"/>
        <v>0</v>
      </c>
      <c r="O82" s="33" t="s">
        <v>611</v>
      </c>
      <c r="P82" s="54"/>
      <c r="Q82" s="93"/>
      <c r="R82" s="9"/>
      <c r="S82" s="120"/>
    </row>
    <row r="83" spans="1:23" s="52" customFormat="1" ht="15" customHeight="1">
      <c r="A83" s="487" t="s">
        <v>366</v>
      </c>
      <c r="B83" s="487"/>
      <c r="C83" s="487"/>
      <c r="D83" s="487"/>
      <c r="E83" s="487"/>
      <c r="F83" s="487"/>
      <c r="G83" s="487"/>
      <c r="H83" s="487"/>
      <c r="I83" s="487"/>
      <c r="J83" s="487"/>
      <c r="K83" s="487"/>
      <c r="L83" s="487"/>
      <c r="M83" s="487"/>
      <c r="N83" s="487"/>
      <c r="O83" s="487"/>
      <c r="P83" s="487"/>
      <c r="Q83" s="487"/>
      <c r="R83" s="487"/>
      <c r="S83" s="366"/>
      <c r="T83" s="366"/>
      <c r="U83" s="366"/>
      <c r="V83" s="366"/>
      <c r="W83" s="328"/>
    </row>
    <row r="84" spans="1:23" s="52" customFormat="1" ht="15" customHeight="1">
      <c r="A84" s="486" t="s">
        <v>367</v>
      </c>
      <c r="B84" s="486"/>
      <c r="C84" s="486"/>
      <c r="D84" s="486"/>
      <c r="E84" s="486"/>
      <c r="F84" s="486"/>
      <c r="G84" s="486"/>
      <c r="H84" s="486"/>
      <c r="I84" s="486"/>
      <c r="J84" s="486"/>
      <c r="K84" s="486"/>
      <c r="L84" s="486"/>
      <c r="M84" s="486"/>
      <c r="N84" s="486"/>
      <c r="O84" s="486"/>
      <c r="P84" s="486"/>
      <c r="Q84" s="486"/>
      <c r="R84" s="486"/>
      <c r="S84" s="367"/>
      <c r="T84" s="367"/>
      <c r="U84" s="367"/>
      <c r="V84" s="367"/>
      <c r="W84" s="328"/>
    </row>
    <row r="85" spans="1:23" s="52" customFormat="1" ht="15" customHeight="1">
      <c r="A85" s="460" t="s">
        <v>615</v>
      </c>
      <c r="B85" s="460"/>
      <c r="C85" s="460"/>
      <c r="D85" s="460"/>
      <c r="E85" s="460"/>
      <c r="F85" s="460"/>
      <c r="G85" s="460"/>
      <c r="H85" s="460"/>
      <c r="I85" s="460"/>
      <c r="J85" s="460"/>
      <c r="K85" s="460"/>
      <c r="L85" s="460"/>
      <c r="M85" s="460"/>
      <c r="N85" s="460"/>
      <c r="O85" s="460"/>
      <c r="P85" s="460"/>
      <c r="Q85" s="460"/>
      <c r="R85" s="460"/>
      <c r="S85" s="1"/>
      <c r="T85" s="1"/>
      <c r="U85" s="1"/>
      <c r="V85" s="1"/>
      <c r="W85" s="328"/>
    </row>
    <row r="86" spans="1:23" s="52" customFormat="1" ht="15">
      <c r="A86" s="487" t="s">
        <v>1</v>
      </c>
      <c r="B86" s="487"/>
      <c r="C86" s="487"/>
      <c r="D86" s="487"/>
      <c r="E86" s="487"/>
      <c r="F86" s="487"/>
      <c r="G86" s="487"/>
      <c r="H86" s="487"/>
      <c r="I86" s="487"/>
      <c r="J86" s="487"/>
      <c r="K86" s="487"/>
      <c r="L86" s="487"/>
      <c r="M86" s="487"/>
      <c r="N86" s="487"/>
      <c r="O86" s="487"/>
      <c r="P86" s="487"/>
      <c r="Q86" s="487"/>
      <c r="R86" s="487"/>
      <c r="S86" s="366"/>
      <c r="T86" s="366"/>
      <c r="U86" s="366"/>
      <c r="V86" s="366"/>
      <c r="W86" s="328"/>
    </row>
    <row r="87" spans="1:23" s="52" customFormat="1" ht="15">
      <c r="A87" s="487" t="s">
        <v>368</v>
      </c>
      <c r="B87" s="487"/>
      <c r="C87" s="487"/>
      <c r="D87" s="487"/>
      <c r="E87" s="487"/>
      <c r="F87" s="487"/>
      <c r="G87" s="487"/>
      <c r="H87" s="487"/>
      <c r="I87" s="487"/>
      <c r="J87" s="487"/>
      <c r="K87" s="487"/>
      <c r="L87" s="487"/>
      <c r="M87" s="487"/>
      <c r="N87" s="487"/>
      <c r="O87" s="487"/>
      <c r="P87" s="487"/>
      <c r="Q87" s="487"/>
      <c r="R87" s="487"/>
      <c r="S87" s="366"/>
      <c r="T87" s="366"/>
      <c r="U87" s="366"/>
      <c r="V87" s="366"/>
      <c r="W87" s="328"/>
    </row>
    <row r="88" spans="1:23" s="52" customFormat="1" ht="15" customHeight="1">
      <c r="A88" s="488" t="s">
        <v>644</v>
      </c>
      <c r="B88" s="488"/>
      <c r="C88" s="488"/>
      <c r="D88" s="488"/>
      <c r="E88" s="488"/>
      <c r="F88" s="488"/>
      <c r="G88" s="488"/>
      <c r="H88" s="488"/>
      <c r="I88" s="488"/>
      <c r="J88" s="488"/>
      <c r="K88" s="488"/>
      <c r="L88" s="488"/>
      <c r="M88" s="488"/>
      <c r="N88" s="488"/>
      <c r="O88" s="488"/>
      <c r="P88" s="488"/>
      <c r="Q88" s="488"/>
      <c r="R88" s="488"/>
      <c r="S88" s="368"/>
      <c r="T88" s="368"/>
      <c r="U88" s="368"/>
      <c r="V88" s="368"/>
      <c r="W88" s="368"/>
    </row>
    <row r="89" spans="1:23" s="52" customFormat="1" ht="15">
      <c r="A89" s="460" t="s">
        <v>645</v>
      </c>
      <c r="B89" s="460"/>
      <c r="C89" s="460"/>
      <c r="D89" s="460"/>
      <c r="E89" s="460"/>
      <c r="F89" s="460"/>
      <c r="G89" s="460"/>
      <c r="H89" s="460"/>
      <c r="I89" s="460"/>
      <c r="J89" s="460"/>
      <c r="K89" s="460"/>
      <c r="L89" s="460"/>
      <c r="M89" s="460"/>
      <c r="N89" s="460"/>
      <c r="O89" s="460"/>
      <c r="P89" s="460"/>
      <c r="Q89" s="460"/>
      <c r="R89" s="460"/>
      <c r="S89" s="1"/>
      <c r="T89" s="1"/>
      <c r="U89" s="1"/>
      <c r="V89" s="1"/>
      <c r="W89" s="328"/>
    </row>
    <row r="90" spans="1:23" s="52" customFormat="1" ht="15">
      <c r="A90" s="487" t="s">
        <v>369</v>
      </c>
      <c r="B90" s="487"/>
      <c r="C90" s="487"/>
      <c r="D90" s="487"/>
      <c r="E90" s="487"/>
      <c r="F90" s="487"/>
      <c r="G90" s="487"/>
      <c r="H90" s="487"/>
      <c r="I90" s="487"/>
      <c r="J90" s="487"/>
      <c r="K90" s="487"/>
      <c r="L90" s="487"/>
      <c r="M90" s="487"/>
      <c r="N90" s="487"/>
      <c r="O90" s="487"/>
      <c r="P90" s="487"/>
      <c r="Q90" s="487"/>
      <c r="R90" s="487"/>
      <c r="S90" s="366"/>
      <c r="T90" s="366"/>
      <c r="U90" s="366"/>
      <c r="V90" s="366"/>
      <c r="W90" s="328"/>
    </row>
    <row r="91" spans="1:23" s="52" customFormat="1" ht="15">
      <c r="A91" s="490" t="s">
        <v>614</v>
      </c>
      <c r="B91" s="490"/>
      <c r="C91" s="490"/>
      <c r="D91" s="490"/>
      <c r="E91" s="490"/>
      <c r="F91" s="490"/>
      <c r="G91" s="490"/>
      <c r="H91" s="490"/>
      <c r="I91" s="490"/>
      <c r="J91" s="490"/>
      <c r="K91" s="490"/>
      <c r="L91" s="490"/>
      <c r="M91" s="490"/>
      <c r="N91" s="490"/>
      <c r="O91" s="490"/>
      <c r="P91" s="490"/>
      <c r="Q91" s="490"/>
      <c r="R91" s="490"/>
      <c r="S91" s="366"/>
      <c r="T91" s="366"/>
      <c r="U91" s="366"/>
      <c r="V91" s="366"/>
      <c r="W91" s="328"/>
    </row>
    <row r="92" spans="1:23" s="52" customFormat="1" ht="15">
      <c r="A92" s="486" t="s">
        <v>639</v>
      </c>
      <c r="B92" s="486"/>
      <c r="C92" s="486"/>
      <c r="D92" s="486"/>
      <c r="E92" s="486"/>
      <c r="F92" s="486"/>
      <c r="G92" s="486"/>
      <c r="H92" s="486"/>
      <c r="I92" s="486"/>
      <c r="J92" s="486"/>
      <c r="K92" s="486"/>
      <c r="L92" s="486"/>
      <c r="M92" s="486"/>
      <c r="N92" s="486"/>
      <c r="O92" s="486"/>
      <c r="P92" s="486"/>
      <c r="Q92" s="486"/>
      <c r="R92" s="486"/>
      <c r="S92" s="367"/>
      <c r="T92" s="367"/>
      <c r="U92" s="367"/>
      <c r="V92" s="367"/>
      <c r="W92" s="328"/>
    </row>
    <row r="93" spans="1:23" s="52" customFormat="1" ht="21.75" customHeight="1">
      <c r="A93" s="567" t="s">
        <v>370</v>
      </c>
      <c r="B93" s="568"/>
      <c r="C93" s="568"/>
      <c r="D93" s="568"/>
      <c r="E93" s="568"/>
      <c r="F93" s="568"/>
      <c r="G93" s="568"/>
      <c r="H93" s="568"/>
      <c r="I93" s="568"/>
      <c r="J93" s="568"/>
      <c r="K93" s="568" t="s">
        <v>371</v>
      </c>
      <c r="L93" s="568"/>
      <c r="M93" s="568"/>
      <c r="N93" s="568"/>
      <c r="O93" s="568"/>
      <c r="P93" s="568"/>
      <c r="Q93" s="568"/>
      <c r="R93" s="571"/>
      <c r="S93" s="369"/>
      <c r="T93" s="369"/>
      <c r="U93" s="369"/>
      <c r="V93" s="369"/>
      <c r="W93" s="328"/>
    </row>
    <row r="94" spans="1:23" s="52" customFormat="1" ht="21.75" customHeight="1">
      <c r="A94" s="569"/>
      <c r="B94" s="570"/>
      <c r="C94" s="570"/>
      <c r="D94" s="570"/>
      <c r="E94" s="570"/>
      <c r="F94" s="570"/>
      <c r="G94" s="570"/>
      <c r="H94" s="570"/>
      <c r="I94" s="570"/>
      <c r="J94" s="570"/>
      <c r="K94" s="570"/>
      <c r="L94" s="570"/>
      <c r="M94" s="570"/>
      <c r="N94" s="570"/>
      <c r="O94" s="570"/>
      <c r="P94" s="570"/>
      <c r="Q94" s="570"/>
      <c r="R94" s="572"/>
      <c r="S94" s="369"/>
      <c r="T94" s="369"/>
      <c r="U94" s="369"/>
      <c r="V94" s="369"/>
      <c r="W94" s="328"/>
    </row>
    <row r="95" spans="1:23" s="52" customFormat="1" ht="15.75">
      <c r="A95" s="16"/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328"/>
      <c r="T95" s="328"/>
      <c r="U95" s="328"/>
      <c r="V95" s="328"/>
      <c r="W95" s="328"/>
    </row>
    <row r="96" spans="1:18" s="52" customFormat="1" ht="15.75">
      <c r="A96" s="16"/>
      <c r="B96" s="16"/>
      <c r="F96" s="328"/>
      <c r="G96" s="328"/>
      <c r="Q96" s="328"/>
      <c r="R96" s="16"/>
    </row>
    <row r="97" spans="1:18" s="52" customFormat="1" ht="15.75">
      <c r="A97" s="16"/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</row>
    <row r="98" spans="1:18" s="52" customFormat="1" ht="15.75">
      <c r="A98" s="16"/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</row>
    <row r="99" spans="1:18" s="52" customFormat="1" ht="15.75">
      <c r="A99" s="16"/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</row>
    <row r="100" spans="1:18" s="52" customFormat="1" ht="15.75">
      <c r="A100" s="16"/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</row>
    <row r="101" spans="1:18" s="52" customFormat="1" ht="15.75">
      <c r="A101" s="16"/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</row>
    <row r="102" spans="1:18" s="52" customFormat="1" ht="15.75">
      <c r="A102" s="16"/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</row>
    <row r="103" spans="1:18" s="52" customFormat="1" ht="21" customHeight="1">
      <c r="A103" s="16"/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</row>
    <row r="104" spans="1:18" s="52" customFormat="1" ht="15.75">
      <c r="A104" s="16"/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</row>
    <row r="105" spans="1:18" s="52" customFormat="1" ht="15.75">
      <c r="A105" s="16"/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</row>
    <row r="106" spans="1:18" s="52" customFormat="1" ht="15.75">
      <c r="A106" s="16"/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</row>
    <row r="107" spans="1:18" s="52" customFormat="1" ht="15.75">
      <c r="A107" s="16"/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</row>
    <row r="108" spans="1:18" s="52" customFormat="1" ht="15.75">
      <c r="A108" s="16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</row>
    <row r="109" spans="1:18" s="52" customFormat="1" ht="15.75">
      <c r="A109" s="16"/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</row>
    <row r="110" spans="1:18" s="52" customFormat="1" ht="15.75">
      <c r="A110" s="16"/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</row>
    <row r="111" spans="1:18" s="52" customFormat="1" ht="15.75">
      <c r="A111" s="16"/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</row>
    <row r="112" spans="1:18" s="52" customFormat="1" ht="15.75">
      <c r="A112" s="16"/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</row>
    <row r="113" spans="1:18" s="52" customFormat="1" ht="15.75">
      <c r="A113" s="16"/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</row>
    <row r="114" spans="1:18" s="52" customFormat="1" ht="15.75">
      <c r="A114" s="16"/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</row>
    <row r="115" spans="1:18" s="52" customFormat="1" ht="15.75">
      <c r="A115" s="16"/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</row>
    <row r="116" spans="1:18" s="52" customFormat="1" ht="15.75">
      <c r="A116" s="16"/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</row>
    <row r="117" spans="1:18" s="52" customFormat="1" ht="15.75">
      <c r="A117" s="16"/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</row>
    <row r="118" spans="1:18" s="52" customFormat="1" ht="15.75">
      <c r="A118" s="16"/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</row>
    <row r="119" spans="1:18" s="52" customFormat="1" ht="15.75">
      <c r="A119" s="16"/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</row>
    <row r="120" spans="1:18" s="52" customFormat="1" ht="15.75">
      <c r="A120" s="16"/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</row>
    <row r="121" spans="1:18" s="52" customFormat="1" ht="15.75">
      <c r="A121" s="16"/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</row>
    <row r="122" spans="1:18" s="52" customFormat="1" ht="15.75">
      <c r="A122" s="16"/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</row>
    <row r="123" spans="1:18" s="52" customFormat="1" ht="15.75">
      <c r="A123" s="16"/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</row>
    <row r="124" spans="1:18" s="52" customFormat="1" ht="15.75">
      <c r="A124" s="16"/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</row>
    <row r="125" spans="1:18" s="52" customFormat="1" ht="15.75">
      <c r="A125" s="16"/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</row>
    <row r="126" spans="1:18" s="52" customFormat="1" ht="15.75">
      <c r="A126" s="16"/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</row>
    <row r="127" spans="1:18" s="52" customFormat="1" ht="15.75">
      <c r="A127" s="16"/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</row>
    <row r="128" spans="6:17" s="52" customFormat="1" ht="15">
      <c r="F128" s="328"/>
      <c r="G128" s="328"/>
      <c r="Q128" s="328"/>
    </row>
    <row r="129" spans="6:17" s="52" customFormat="1" ht="15">
      <c r="F129" s="328"/>
      <c r="G129" s="328"/>
      <c r="Q129" s="328"/>
    </row>
    <row r="130" spans="6:17" s="52" customFormat="1" ht="15">
      <c r="F130" s="328"/>
      <c r="G130" s="328"/>
      <c r="Q130" s="328"/>
    </row>
    <row r="131" spans="6:17" s="52" customFormat="1" ht="15">
      <c r="F131" s="328"/>
      <c r="G131" s="328"/>
      <c r="Q131" s="328"/>
    </row>
    <row r="132" spans="6:17" s="52" customFormat="1" ht="15">
      <c r="F132" s="328"/>
      <c r="G132" s="328"/>
      <c r="Q132" s="328"/>
    </row>
    <row r="133" spans="6:17" s="52" customFormat="1" ht="15">
      <c r="F133" s="328"/>
      <c r="G133" s="328"/>
      <c r="Q133" s="328"/>
    </row>
    <row r="134" spans="6:17" s="52" customFormat="1" ht="15">
      <c r="F134" s="328"/>
      <c r="G134" s="328"/>
      <c r="Q134" s="328"/>
    </row>
    <row r="135" spans="6:17" s="52" customFormat="1" ht="15">
      <c r="F135" s="328"/>
      <c r="G135" s="328"/>
      <c r="Q135" s="328"/>
    </row>
    <row r="136" spans="6:17" s="52" customFormat="1" ht="15">
      <c r="F136" s="328"/>
      <c r="G136" s="328"/>
      <c r="Q136" s="328"/>
    </row>
    <row r="137" spans="6:17" s="52" customFormat="1" ht="15">
      <c r="F137" s="328"/>
      <c r="G137" s="328"/>
      <c r="Q137" s="328"/>
    </row>
    <row r="138" spans="6:17" s="52" customFormat="1" ht="15">
      <c r="F138" s="328"/>
      <c r="G138" s="328"/>
      <c r="Q138" s="328"/>
    </row>
    <row r="139" spans="6:17" s="52" customFormat="1" ht="15">
      <c r="F139" s="328"/>
      <c r="G139" s="328"/>
      <c r="Q139" s="328"/>
    </row>
    <row r="140" spans="6:17" s="52" customFormat="1" ht="15">
      <c r="F140" s="328"/>
      <c r="G140" s="328"/>
      <c r="Q140" s="328"/>
    </row>
    <row r="141" spans="6:17" s="52" customFormat="1" ht="15">
      <c r="F141" s="328"/>
      <c r="G141" s="328"/>
      <c r="Q141" s="328"/>
    </row>
    <row r="142" spans="6:17" s="52" customFormat="1" ht="15">
      <c r="F142" s="328"/>
      <c r="G142" s="328"/>
      <c r="Q142" s="328"/>
    </row>
    <row r="143" spans="6:17" s="52" customFormat="1" ht="15">
      <c r="F143" s="328"/>
      <c r="G143" s="328"/>
      <c r="Q143" s="328"/>
    </row>
    <row r="144" spans="6:17" s="52" customFormat="1" ht="15">
      <c r="F144" s="328"/>
      <c r="G144" s="328"/>
      <c r="Q144" s="328"/>
    </row>
    <row r="145" spans="6:17" s="52" customFormat="1" ht="15">
      <c r="F145" s="328"/>
      <c r="G145" s="328"/>
      <c r="Q145" s="328"/>
    </row>
    <row r="146" spans="6:17" s="52" customFormat="1" ht="15">
      <c r="F146" s="328"/>
      <c r="G146" s="328"/>
      <c r="Q146" s="328"/>
    </row>
    <row r="147" spans="6:17" s="52" customFormat="1" ht="15">
      <c r="F147" s="328"/>
      <c r="G147" s="328"/>
      <c r="Q147" s="328"/>
    </row>
    <row r="148" spans="6:17" s="52" customFormat="1" ht="15">
      <c r="F148" s="328"/>
      <c r="G148" s="328"/>
      <c r="Q148" s="328"/>
    </row>
    <row r="149" spans="6:17" s="52" customFormat="1" ht="15">
      <c r="F149" s="328"/>
      <c r="G149" s="328"/>
      <c r="Q149" s="328"/>
    </row>
    <row r="150" spans="6:17" s="52" customFormat="1" ht="15">
      <c r="F150" s="328"/>
      <c r="G150" s="328"/>
      <c r="Q150" s="328"/>
    </row>
    <row r="151" spans="6:17" s="52" customFormat="1" ht="15">
      <c r="F151" s="328"/>
      <c r="G151" s="328"/>
      <c r="Q151" s="328"/>
    </row>
    <row r="152" spans="6:17" s="52" customFormat="1" ht="15">
      <c r="F152" s="328"/>
      <c r="G152" s="328"/>
      <c r="Q152" s="328"/>
    </row>
    <row r="153" spans="6:17" s="52" customFormat="1" ht="15">
      <c r="F153" s="328"/>
      <c r="G153" s="328"/>
      <c r="Q153" s="328"/>
    </row>
    <row r="154" spans="6:17" s="52" customFormat="1" ht="15">
      <c r="F154" s="328"/>
      <c r="G154" s="328"/>
      <c r="Q154" s="328"/>
    </row>
    <row r="155" spans="6:17" s="52" customFormat="1" ht="15">
      <c r="F155" s="328"/>
      <c r="G155" s="328"/>
      <c r="Q155" s="328"/>
    </row>
    <row r="156" spans="6:17" s="52" customFormat="1" ht="15">
      <c r="F156" s="328"/>
      <c r="G156" s="328"/>
      <c r="Q156" s="328"/>
    </row>
    <row r="157" spans="6:17" s="52" customFormat="1" ht="15">
      <c r="F157" s="328"/>
      <c r="G157" s="328"/>
      <c r="Q157" s="328"/>
    </row>
    <row r="158" spans="6:17" s="52" customFormat="1" ht="15">
      <c r="F158" s="328"/>
      <c r="G158" s="328"/>
      <c r="Q158" s="328"/>
    </row>
    <row r="159" spans="6:17" s="52" customFormat="1" ht="15">
      <c r="F159" s="328"/>
      <c r="G159" s="328"/>
      <c r="Q159" s="328"/>
    </row>
    <row r="160" spans="6:17" s="52" customFormat="1" ht="15">
      <c r="F160" s="328"/>
      <c r="G160" s="328"/>
      <c r="Q160" s="328"/>
    </row>
    <row r="161" spans="6:17" s="52" customFormat="1" ht="15">
      <c r="F161" s="328"/>
      <c r="G161" s="328"/>
      <c r="Q161" s="328"/>
    </row>
    <row r="162" spans="6:17" s="52" customFormat="1" ht="15">
      <c r="F162" s="328"/>
      <c r="G162" s="328"/>
      <c r="Q162" s="328"/>
    </row>
    <row r="163" spans="6:17" s="52" customFormat="1" ht="15">
      <c r="F163" s="328"/>
      <c r="G163" s="328"/>
      <c r="Q163" s="328"/>
    </row>
    <row r="164" spans="6:17" s="52" customFormat="1" ht="15">
      <c r="F164" s="328"/>
      <c r="G164" s="328"/>
      <c r="Q164" s="328"/>
    </row>
    <row r="165" spans="6:17" s="52" customFormat="1" ht="15">
      <c r="F165" s="328"/>
      <c r="G165" s="328"/>
      <c r="Q165" s="328"/>
    </row>
    <row r="166" spans="6:17" s="52" customFormat="1" ht="15">
      <c r="F166" s="328"/>
      <c r="G166" s="328"/>
      <c r="Q166" s="328"/>
    </row>
    <row r="167" spans="6:17" s="52" customFormat="1" ht="15">
      <c r="F167" s="328"/>
      <c r="G167" s="328"/>
      <c r="Q167" s="328"/>
    </row>
    <row r="168" spans="6:17" s="52" customFormat="1" ht="15">
      <c r="F168" s="328"/>
      <c r="G168" s="328"/>
      <c r="Q168" s="328"/>
    </row>
  </sheetData>
  <sheetProtection/>
  <mergeCells count="56">
    <mergeCell ref="A92:R92"/>
    <mergeCell ref="A93:J94"/>
    <mergeCell ref="K93:R94"/>
    <mergeCell ref="Q22:Q23"/>
    <mergeCell ref="A5:I5"/>
    <mergeCell ref="A88:R88"/>
    <mergeCell ref="A89:R89"/>
    <mergeCell ref="A90:R90"/>
    <mergeCell ref="A91:R91"/>
    <mergeCell ref="L9:R9"/>
    <mergeCell ref="A8:K8"/>
    <mergeCell ref="A9:K10"/>
    <mergeCell ref="L10:R10"/>
    <mergeCell ref="P22:P23"/>
    <mergeCell ref="A84:R84"/>
    <mergeCell ref="A85:R85"/>
    <mergeCell ref="A1:I4"/>
    <mergeCell ref="J1:N5"/>
    <mergeCell ref="A6:R6"/>
    <mergeCell ref="A7:R7"/>
    <mergeCell ref="A87:R87"/>
    <mergeCell ref="A13:K13"/>
    <mergeCell ref="L13:R13"/>
    <mergeCell ref="A14:K14"/>
    <mergeCell ref="R22:R23"/>
    <mergeCell ref="K19:R19"/>
    <mergeCell ref="K20:R20"/>
    <mergeCell ref="A22:A23"/>
    <mergeCell ref="A83:R83"/>
    <mergeCell ref="A11:R12"/>
    <mergeCell ref="O1:R5"/>
    <mergeCell ref="L8:R8"/>
    <mergeCell ref="A86:R86"/>
    <mergeCell ref="C22:C23"/>
    <mergeCell ref="B22:B23"/>
    <mergeCell ref="J22:J23"/>
    <mergeCell ref="K22:K23"/>
    <mergeCell ref="L22:N22"/>
    <mergeCell ref="F22:F23"/>
    <mergeCell ref="G22:G23"/>
    <mergeCell ref="D22:D23"/>
    <mergeCell ref="E22:E23"/>
    <mergeCell ref="O22:O23"/>
    <mergeCell ref="H22:H23"/>
    <mergeCell ref="I22:I23"/>
    <mergeCell ref="L14:R14"/>
    <mergeCell ref="L15:R15"/>
    <mergeCell ref="L16:R16"/>
    <mergeCell ref="L17:R17"/>
    <mergeCell ref="L18:R18"/>
    <mergeCell ref="A21:K21"/>
    <mergeCell ref="L21:R21"/>
    <mergeCell ref="A15:K15"/>
    <mergeCell ref="A16:K16"/>
    <mergeCell ref="A17:K17"/>
    <mergeCell ref="A18:K18"/>
  </mergeCells>
  <printOptions/>
  <pageMargins left="0.2362204724409449" right="0.2362204724409449" top="0.7480314960629921" bottom="0.7480314960629921" header="0.31496062992125984" footer="0.31496062992125984"/>
  <pageSetup horizontalDpi="300" verticalDpi="300" orientation="portrait" paperSize="9" scale="8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85"/>
  <sheetViews>
    <sheetView zoomScalePageLayoutView="0" workbookViewId="0" topLeftCell="A72">
      <selection activeCell="A6" sqref="A6:IV7"/>
    </sheetView>
  </sheetViews>
  <sheetFormatPr defaultColWidth="9.140625" defaultRowHeight="15"/>
  <cols>
    <col min="1" max="1" width="3.57421875" style="0" customWidth="1"/>
    <col min="2" max="2" width="4.421875" style="0" customWidth="1"/>
    <col min="3" max="3" width="4.7109375" style="0" hidden="1" customWidth="1"/>
    <col min="4" max="5" width="9.28125" style="0" hidden="1" customWidth="1"/>
    <col min="6" max="6" width="8.421875" style="0" hidden="1" customWidth="1"/>
    <col min="7" max="7" width="9.140625" style="0" hidden="1" customWidth="1"/>
    <col min="8" max="8" width="24.8515625" style="0" customWidth="1"/>
    <col min="9" max="9" width="8.140625" style="0" customWidth="1"/>
    <col min="10" max="10" width="7.140625" style="0" customWidth="1"/>
    <col min="11" max="11" width="28.28125" style="0" customWidth="1"/>
    <col min="12" max="13" width="4.28125" style="0" customWidth="1"/>
    <col min="14" max="14" width="5.140625" style="0" customWidth="1"/>
    <col min="15" max="16" width="10.421875" style="0" customWidth="1"/>
    <col min="17" max="17" width="7.28125" style="0" customWidth="1"/>
    <col min="18" max="18" width="5.8515625" style="0" customWidth="1"/>
  </cols>
  <sheetData>
    <row r="1" spans="1:18" ht="31.5" customHeight="1">
      <c r="A1" s="456"/>
      <c r="B1" s="456"/>
      <c r="C1" s="456"/>
      <c r="D1" s="456"/>
      <c r="E1" s="456"/>
      <c r="F1" s="456"/>
      <c r="G1" s="456"/>
      <c r="H1" s="456"/>
      <c r="I1" s="456"/>
      <c r="J1" s="456"/>
      <c r="K1" s="456"/>
      <c r="L1" s="456"/>
      <c r="M1" s="456"/>
      <c r="N1" s="456"/>
      <c r="O1" s="456"/>
      <c r="P1" s="456"/>
      <c r="Q1" s="456"/>
      <c r="R1" s="456"/>
    </row>
    <row r="2" spans="1:18" ht="31.5" customHeight="1">
      <c r="A2" s="456"/>
      <c r="B2" s="456"/>
      <c r="C2" s="456"/>
      <c r="D2" s="456"/>
      <c r="E2" s="456"/>
      <c r="F2" s="456"/>
      <c r="G2" s="456"/>
      <c r="H2" s="456"/>
      <c r="I2" s="456"/>
      <c r="J2" s="456"/>
      <c r="K2" s="456"/>
      <c r="L2" s="456"/>
      <c r="M2" s="456"/>
      <c r="N2" s="456"/>
      <c r="O2" s="456"/>
      <c r="P2" s="456"/>
      <c r="Q2" s="456"/>
      <c r="R2" s="456"/>
    </row>
    <row r="3" spans="1:18" ht="31.5" customHeight="1">
      <c r="A3" s="456"/>
      <c r="B3" s="456"/>
      <c r="C3" s="456"/>
      <c r="D3" s="456"/>
      <c r="E3" s="456"/>
      <c r="F3" s="456"/>
      <c r="G3" s="456"/>
      <c r="H3" s="456"/>
      <c r="I3" s="456"/>
      <c r="J3" s="456"/>
      <c r="K3" s="456"/>
      <c r="L3" s="456"/>
      <c r="M3" s="456"/>
      <c r="N3" s="456"/>
      <c r="O3" s="456"/>
      <c r="P3" s="456"/>
      <c r="Q3" s="456"/>
      <c r="R3" s="456"/>
    </row>
    <row r="4" spans="1:18" ht="31.5" customHeight="1">
      <c r="A4" s="456"/>
      <c r="B4" s="456"/>
      <c r="C4" s="456"/>
      <c r="D4" s="456"/>
      <c r="E4" s="456"/>
      <c r="F4" s="456"/>
      <c r="G4" s="456"/>
      <c r="H4" s="456"/>
      <c r="I4" s="456"/>
      <c r="J4" s="456"/>
      <c r="K4" s="456"/>
      <c r="L4" s="456"/>
      <c r="M4" s="456"/>
      <c r="N4" s="456"/>
      <c r="O4" s="456"/>
      <c r="P4" s="456"/>
      <c r="Q4" s="456"/>
      <c r="R4" s="456"/>
    </row>
    <row r="5" spans="1:18" ht="18.75" customHeight="1">
      <c r="A5" s="588" t="s">
        <v>384</v>
      </c>
      <c r="B5" s="589"/>
      <c r="C5" s="589"/>
      <c r="D5" s="589"/>
      <c r="E5" s="589"/>
      <c r="F5" s="589"/>
      <c r="G5" s="589"/>
      <c r="H5" s="589"/>
      <c r="I5" s="589"/>
      <c r="J5" s="590"/>
      <c r="K5" s="590"/>
      <c r="L5" s="590"/>
      <c r="M5" s="590"/>
      <c r="N5" s="590"/>
      <c r="O5" s="590"/>
      <c r="P5" s="590"/>
      <c r="Q5" s="590"/>
      <c r="R5" s="590"/>
    </row>
    <row r="6" spans="1:18" ht="22.5" customHeight="1">
      <c r="A6" s="554" t="s">
        <v>592</v>
      </c>
      <c r="B6" s="555"/>
      <c r="C6" s="555"/>
      <c r="D6" s="555"/>
      <c r="E6" s="555"/>
      <c r="F6" s="555"/>
      <c r="G6" s="555"/>
      <c r="H6" s="555"/>
      <c r="I6" s="555"/>
      <c r="J6" s="555"/>
      <c r="K6" s="555"/>
      <c r="L6" s="555"/>
      <c r="M6" s="555"/>
      <c r="N6" s="555"/>
      <c r="O6" s="555"/>
      <c r="P6" s="555"/>
      <c r="Q6" s="555"/>
      <c r="R6" s="556"/>
    </row>
    <row r="7" spans="1:18" ht="22.5" customHeight="1">
      <c r="A7" s="557" t="s">
        <v>593</v>
      </c>
      <c r="B7" s="558"/>
      <c r="C7" s="558"/>
      <c r="D7" s="558"/>
      <c r="E7" s="558"/>
      <c r="F7" s="558"/>
      <c r="G7" s="558"/>
      <c r="H7" s="558"/>
      <c r="I7" s="558"/>
      <c r="J7" s="558"/>
      <c r="K7" s="558"/>
      <c r="L7" s="558"/>
      <c r="M7" s="558"/>
      <c r="N7" s="558"/>
      <c r="O7" s="558"/>
      <c r="P7" s="558"/>
      <c r="Q7" s="558"/>
      <c r="R7" s="559"/>
    </row>
    <row r="8" spans="1:18" ht="15">
      <c r="A8" s="577" t="s">
        <v>92</v>
      </c>
      <c r="B8" s="577"/>
      <c r="C8" s="577"/>
      <c r="D8" s="577"/>
      <c r="E8" s="577"/>
      <c r="F8" s="577"/>
      <c r="G8" s="577"/>
      <c r="H8" s="577"/>
      <c r="I8" s="577"/>
      <c r="J8" s="577"/>
      <c r="K8" s="577"/>
      <c r="L8" s="578" t="s">
        <v>594</v>
      </c>
      <c r="M8" s="578"/>
      <c r="N8" s="578"/>
      <c r="O8" s="578"/>
      <c r="P8" s="578"/>
      <c r="Q8" s="578"/>
      <c r="R8" s="578"/>
    </row>
    <row r="9" spans="1:18" ht="15">
      <c r="A9" s="576"/>
      <c r="B9" s="576"/>
      <c r="C9" s="576"/>
      <c r="D9" s="576"/>
      <c r="E9" s="576"/>
      <c r="F9" s="576"/>
      <c r="G9" s="576"/>
      <c r="H9" s="576"/>
      <c r="I9" s="576"/>
      <c r="J9" s="576"/>
      <c r="K9" s="576"/>
      <c r="L9" s="461" t="s">
        <v>585</v>
      </c>
      <c r="M9" s="461"/>
      <c r="N9" s="461"/>
      <c r="O9" s="461"/>
      <c r="P9" s="461"/>
      <c r="Q9" s="461"/>
      <c r="R9" s="461"/>
    </row>
    <row r="10" spans="1:18" ht="15">
      <c r="A10" s="576"/>
      <c r="B10" s="576"/>
      <c r="C10" s="576"/>
      <c r="D10" s="576"/>
      <c r="E10" s="576"/>
      <c r="F10" s="576"/>
      <c r="G10" s="576"/>
      <c r="H10" s="576"/>
      <c r="I10" s="576"/>
      <c r="J10" s="576"/>
      <c r="K10" s="576"/>
      <c r="L10" s="461" t="s">
        <v>616</v>
      </c>
      <c r="M10" s="461"/>
      <c r="N10" s="461"/>
      <c r="O10" s="461"/>
      <c r="P10" s="461"/>
      <c r="Q10" s="461"/>
      <c r="R10" s="461"/>
    </row>
    <row r="11" spans="1:18" ht="15">
      <c r="A11" s="523" t="s">
        <v>607</v>
      </c>
      <c r="B11" s="523"/>
      <c r="C11" s="523"/>
      <c r="D11" s="523"/>
      <c r="E11" s="523"/>
      <c r="F11" s="523"/>
      <c r="G11" s="523"/>
      <c r="H11" s="523"/>
      <c r="I11" s="523"/>
      <c r="J11" s="523"/>
      <c r="K11" s="523"/>
      <c r="L11" s="523"/>
      <c r="M11" s="523"/>
      <c r="N11" s="523"/>
      <c r="O11" s="523"/>
      <c r="P11" s="523"/>
      <c r="Q11" s="523"/>
      <c r="R11" s="523"/>
    </row>
    <row r="12" spans="1:18" ht="25.5" customHeight="1">
      <c r="A12" s="523"/>
      <c r="B12" s="523"/>
      <c r="C12" s="523"/>
      <c r="D12" s="523"/>
      <c r="E12" s="523"/>
      <c r="F12" s="523"/>
      <c r="G12" s="523"/>
      <c r="H12" s="523"/>
      <c r="I12" s="523"/>
      <c r="J12" s="523"/>
      <c r="K12" s="523"/>
      <c r="L12" s="523"/>
      <c r="M12" s="523"/>
      <c r="N12" s="523"/>
      <c r="O12" s="523"/>
      <c r="P12" s="523"/>
      <c r="Q12" s="523"/>
      <c r="R12" s="523"/>
    </row>
    <row r="13" spans="1:23" ht="15">
      <c r="A13" s="480" t="s">
        <v>11</v>
      </c>
      <c r="B13" s="480"/>
      <c r="C13" s="480"/>
      <c r="D13" s="480"/>
      <c r="E13" s="480"/>
      <c r="F13" s="480"/>
      <c r="G13" s="480"/>
      <c r="H13" s="480"/>
      <c r="I13" s="480"/>
      <c r="J13" s="480"/>
      <c r="K13" s="480"/>
      <c r="L13" s="480" t="s">
        <v>12</v>
      </c>
      <c r="M13" s="480"/>
      <c r="N13" s="480"/>
      <c r="O13" s="480"/>
      <c r="P13" s="480"/>
      <c r="Q13" s="480"/>
      <c r="R13" s="480"/>
      <c r="S13" s="68"/>
      <c r="T13" s="68"/>
      <c r="U13" s="68"/>
      <c r="V13" s="68"/>
      <c r="W13" s="68"/>
    </row>
    <row r="14" spans="1:23" ht="15">
      <c r="A14" s="465" t="s">
        <v>35</v>
      </c>
      <c r="B14" s="465"/>
      <c r="C14" s="465"/>
      <c r="D14" s="465"/>
      <c r="E14" s="465"/>
      <c r="F14" s="465"/>
      <c r="G14" s="465"/>
      <c r="H14" s="465"/>
      <c r="I14" s="465"/>
      <c r="J14" s="465"/>
      <c r="K14" s="465"/>
      <c r="L14" s="466" t="s">
        <v>608</v>
      </c>
      <c r="M14" s="466"/>
      <c r="N14" s="466"/>
      <c r="O14" s="466"/>
      <c r="P14" s="466"/>
      <c r="Q14" s="466"/>
      <c r="R14" s="466"/>
      <c r="S14" s="68"/>
      <c r="T14" s="68"/>
      <c r="U14" s="68"/>
      <c r="V14" s="68"/>
      <c r="W14" s="68"/>
    </row>
    <row r="15" spans="1:25" ht="15" customHeight="1">
      <c r="A15" s="465" t="s">
        <v>360</v>
      </c>
      <c r="B15" s="465"/>
      <c r="C15" s="465"/>
      <c r="D15" s="465"/>
      <c r="E15" s="465"/>
      <c r="F15" s="465"/>
      <c r="G15" s="465"/>
      <c r="H15" s="465"/>
      <c r="I15" s="465"/>
      <c r="J15" s="465"/>
      <c r="K15" s="465"/>
      <c r="L15" s="467" t="s">
        <v>590</v>
      </c>
      <c r="M15" s="467"/>
      <c r="N15" s="467"/>
      <c r="O15" s="467"/>
      <c r="P15" s="467"/>
      <c r="Q15" s="467"/>
      <c r="R15" s="467"/>
      <c r="S15" s="195"/>
      <c r="T15" s="372"/>
      <c r="U15" s="372"/>
      <c r="V15" s="372"/>
      <c r="W15" s="372"/>
      <c r="X15" s="372"/>
      <c r="Y15" s="372"/>
    </row>
    <row r="16" spans="1:25" ht="15" customHeight="1">
      <c r="A16" s="503" t="s">
        <v>361</v>
      </c>
      <c r="B16" s="503"/>
      <c r="C16" s="503"/>
      <c r="D16" s="503"/>
      <c r="E16" s="503"/>
      <c r="F16" s="503"/>
      <c r="G16" s="503"/>
      <c r="H16" s="503"/>
      <c r="I16" s="503"/>
      <c r="J16" s="503"/>
      <c r="K16" s="503"/>
      <c r="L16" s="466" t="s">
        <v>362</v>
      </c>
      <c r="M16" s="466"/>
      <c r="N16" s="466"/>
      <c r="O16" s="466"/>
      <c r="P16" s="466"/>
      <c r="Q16" s="466"/>
      <c r="R16" s="466"/>
      <c r="S16" s="68"/>
      <c r="T16" s="372"/>
      <c r="U16" s="372"/>
      <c r="V16" s="372"/>
      <c r="W16" s="372"/>
      <c r="X16" s="372"/>
      <c r="Y16" s="372"/>
    </row>
    <row r="17" spans="1:25" ht="15" customHeight="1">
      <c r="A17" s="465" t="s">
        <v>502</v>
      </c>
      <c r="B17" s="465"/>
      <c r="C17" s="465"/>
      <c r="D17" s="465"/>
      <c r="E17" s="465"/>
      <c r="F17" s="465"/>
      <c r="G17" s="465"/>
      <c r="H17" s="465"/>
      <c r="I17" s="465"/>
      <c r="J17" s="465"/>
      <c r="K17" s="465"/>
      <c r="L17" s="465" t="s">
        <v>363</v>
      </c>
      <c r="M17" s="465"/>
      <c r="N17" s="465"/>
      <c r="O17" s="465"/>
      <c r="P17" s="465"/>
      <c r="Q17" s="465"/>
      <c r="R17" s="465"/>
      <c r="S17" s="1"/>
      <c r="T17" s="372"/>
      <c r="U17" s="372"/>
      <c r="V17" s="372"/>
      <c r="W17" s="372"/>
      <c r="X17" s="372"/>
      <c r="Y17" s="372"/>
    </row>
    <row r="18" spans="1:25" ht="15" customHeight="1">
      <c r="A18" s="465" t="s">
        <v>503</v>
      </c>
      <c r="B18" s="465"/>
      <c r="C18" s="465"/>
      <c r="D18" s="465"/>
      <c r="E18" s="465"/>
      <c r="F18" s="465"/>
      <c r="G18" s="465"/>
      <c r="H18" s="465"/>
      <c r="I18" s="465"/>
      <c r="J18" s="465"/>
      <c r="K18" s="465"/>
      <c r="L18" s="465" t="s">
        <v>364</v>
      </c>
      <c r="M18" s="465"/>
      <c r="N18" s="465"/>
      <c r="O18" s="465"/>
      <c r="P18" s="465"/>
      <c r="Q18" s="465"/>
      <c r="R18" s="465"/>
      <c r="S18" s="1"/>
      <c r="T18" s="372"/>
      <c r="U18" s="372"/>
      <c r="V18" s="372"/>
      <c r="W18" s="372"/>
      <c r="X18" s="372"/>
      <c r="Y18" s="372"/>
    </row>
    <row r="19" spans="1:25" ht="15" customHeight="1" hidden="1">
      <c r="A19" s="180"/>
      <c r="B19" s="180"/>
      <c r="C19" s="180"/>
      <c r="D19" s="180"/>
      <c r="E19" s="180" t="s">
        <v>17</v>
      </c>
      <c r="F19" s="180"/>
      <c r="G19" s="192">
        <v>0</v>
      </c>
      <c r="H19" s="193"/>
      <c r="I19" s="180"/>
      <c r="J19" s="180"/>
      <c r="K19" s="562"/>
      <c r="L19" s="562"/>
      <c r="M19" s="562"/>
      <c r="N19" s="562"/>
      <c r="O19" s="562"/>
      <c r="P19" s="562"/>
      <c r="Q19" s="562"/>
      <c r="R19" s="562"/>
      <c r="T19" s="372"/>
      <c r="U19" s="372"/>
      <c r="V19" s="372"/>
      <c r="W19" s="372"/>
      <c r="X19" s="372"/>
      <c r="Y19" s="372"/>
    </row>
    <row r="20" spans="1:18" ht="15" hidden="1">
      <c r="A20" s="44"/>
      <c r="B20" s="44"/>
      <c r="C20" s="44"/>
      <c r="D20" s="44"/>
      <c r="E20" s="44" t="s">
        <v>18</v>
      </c>
      <c r="F20" s="44"/>
      <c r="G20" s="45">
        <v>0.00034722222222222224</v>
      </c>
      <c r="H20" s="49"/>
      <c r="I20" s="44"/>
      <c r="J20" s="44"/>
      <c r="K20" s="563"/>
      <c r="L20" s="563"/>
      <c r="M20" s="563"/>
      <c r="N20" s="563"/>
      <c r="O20" s="563"/>
      <c r="P20" s="563"/>
      <c r="Q20" s="563"/>
      <c r="R20" s="563"/>
    </row>
    <row r="21" spans="1:18" ht="15">
      <c r="A21" s="465" t="s">
        <v>648</v>
      </c>
      <c r="B21" s="465"/>
      <c r="C21" s="465"/>
      <c r="D21" s="465"/>
      <c r="E21" s="465"/>
      <c r="F21" s="465"/>
      <c r="G21" s="465"/>
      <c r="H21" s="465"/>
      <c r="I21" s="465"/>
      <c r="J21" s="465"/>
      <c r="K21" s="465"/>
      <c r="L21" s="462"/>
      <c r="M21" s="463"/>
      <c r="N21" s="463"/>
      <c r="O21" s="463"/>
      <c r="P21" s="463"/>
      <c r="Q21" s="463"/>
      <c r="R21" s="464"/>
    </row>
    <row r="22" spans="1:18" ht="15" customHeight="1">
      <c r="A22" s="579" t="s">
        <v>20</v>
      </c>
      <c r="B22" s="580" t="s">
        <v>21</v>
      </c>
      <c r="C22" s="580"/>
      <c r="D22" s="484" t="s">
        <v>22</v>
      </c>
      <c r="E22" s="484" t="s">
        <v>23</v>
      </c>
      <c r="F22" s="581"/>
      <c r="G22" s="484"/>
      <c r="H22" s="480" t="s">
        <v>25</v>
      </c>
      <c r="I22" s="484" t="s">
        <v>26</v>
      </c>
      <c r="J22" s="484" t="s">
        <v>27</v>
      </c>
      <c r="K22" s="484" t="s">
        <v>28</v>
      </c>
      <c r="L22" s="484" t="s">
        <v>137</v>
      </c>
      <c r="M22" s="484"/>
      <c r="N22" s="484"/>
      <c r="O22" s="484" t="s">
        <v>157</v>
      </c>
      <c r="P22" s="484" t="s">
        <v>32</v>
      </c>
      <c r="Q22" s="458" t="s">
        <v>589</v>
      </c>
      <c r="R22" s="582" t="s">
        <v>115</v>
      </c>
    </row>
    <row r="23" spans="1:18" ht="23.25" customHeight="1">
      <c r="A23" s="579"/>
      <c r="B23" s="580"/>
      <c r="C23" s="580"/>
      <c r="D23" s="484"/>
      <c r="E23" s="484"/>
      <c r="F23" s="581"/>
      <c r="G23" s="484"/>
      <c r="H23" s="480"/>
      <c r="I23" s="484"/>
      <c r="J23" s="484"/>
      <c r="K23" s="484"/>
      <c r="L23" s="171" t="s">
        <v>33</v>
      </c>
      <c r="M23" s="356" t="s">
        <v>34</v>
      </c>
      <c r="N23" s="171" t="s">
        <v>315</v>
      </c>
      <c r="O23" s="484"/>
      <c r="P23" s="484"/>
      <c r="Q23" s="459"/>
      <c r="R23" s="583"/>
    </row>
    <row r="24" spans="1:19" ht="32.25" customHeight="1">
      <c r="A24" s="9">
        <v>1</v>
      </c>
      <c r="B24" s="9">
        <v>6</v>
      </c>
      <c r="C24" s="9">
        <v>6</v>
      </c>
      <c r="D24" s="34">
        <f aca="true" t="shared" si="0" ref="D24:D55">$G$19+C24*$G$20</f>
        <v>0.0020833333333333333</v>
      </c>
      <c r="E24" s="33">
        <v>0.011624999999999998</v>
      </c>
      <c r="F24" s="363"/>
      <c r="G24" s="363"/>
      <c r="H24" s="397" t="s">
        <v>186</v>
      </c>
      <c r="I24" s="93">
        <v>2000</v>
      </c>
      <c r="J24" s="9">
        <v>1</v>
      </c>
      <c r="K24" s="95" t="s">
        <v>424</v>
      </c>
      <c r="L24" s="9">
        <v>0</v>
      </c>
      <c r="M24" s="9">
        <v>3</v>
      </c>
      <c r="N24" s="149">
        <f aca="true" t="shared" si="1" ref="N24:N55">L24+M24</f>
        <v>3</v>
      </c>
      <c r="O24" s="54">
        <f aca="true" t="shared" si="2" ref="O24:O55">E24-D24+F24-G24</f>
        <v>0.009541666666666665</v>
      </c>
      <c r="P24" s="54"/>
      <c r="Q24" s="93">
        <v>1</v>
      </c>
      <c r="R24" s="9">
        <v>150</v>
      </c>
      <c r="S24" s="120"/>
    </row>
    <row r="25" spans="1:19" ht="32.25" customHeight="1">
      <c r="A25" s="9">
        <v>2</v>
      </c>
      <c r="B25" s="9">
        <v>17</v>
      </c>
      <c r="C25" s="9">
        <v>17</v>
      </c>
      <c r="D25" s="34">
        <f t="shared" si="0"/>
        <v>0.005902777777777778</v>
      </c>
      <c r="E25" s="33">
        <v>0.015517361111111112</v>
      </c>
      <c r="F25" s="363"/>
      <c r="G25" s="363"/>
      <c r="H25" s="387" t="s">
        <v>202</v>
      </c>
      <c r="I25" s="93">
        <v>2000</v>
      </c>
      <c r="J25" s="9">
        <v>1</v>
      </c>
      <c r="K25" s="95" t="s">
        <v>388</v>
      </c>
      <c r="L25" s="9">
        <v>1</v>
      </c>
      <c r="M25" s="9">
        <v>1</v>
      </c>
      <c r="N25" s="149">
        <f t="shared" si="1"/>
        <v>2</v>
      </c>
      <c r="O25" s="54">
        <f t="shared" si="2"/>
        <v>0.009614583333333334</v>
      </c>
      <c r="P25" s="54">
        <f aca="true" t="shared" si="3" ref="P25:P55">O25-$O$24</f>
        <v>7.291666666666904E-05</v>
      </c>
      <c r="Q25" s="93">
        <v>1</v>
      </c>
      <c r="R25" s="9">
        <v>146</v>
      </c>
      <c r="S25" s="120"/>
    </row>
    <row r="26" spans="1:19" ht="32.25" customHeight="1">
      <c r="A26" s="9">
        <v>3</v>
      </c>
      <c r="B26" s="9">
        <v>22</v>
      </c>
      <c r="C26" s="9">
        <v>22</v>
      </c>
      <c r="D26" s="34">
        <f t="shared" si="0"/>
        <v>0.0076388888888888895</v>
      </c>
      <c r="E26" s="33">
        <v>0.017296296296296296</v>
      </c>
      <c r="F26" s="362"/>
      <c r="G26" s="362"/>
      <c r="H26" s="387" t="s">
        <v>251</v>
      </c>
      <c r="I26" s="93">
        <v>2001</v>
      </c>
      <c r="J26" s="9">
        <v>3</v>
      </c>
      <c r="K26" s="95" t="s">
        <v>376</v>
      </c>
      <c r="L26" s="9">
        <v>1</v>
      </c>
      <c r="M26" s="9">
        <v>0</v>
      </c>
      <c r="N26" s="149">
        <f t="shared" si="1"/>
        <v>1</v>
      </c>
      <c r="O26" s="54">
        <f t="shared" si="2"/>
        <v>0.009657407407407406</v>
      </c>
      <c r="P26" s="54">
        <f t="shared" si="3"/>
        <v>0.00011574074074074091</v>
      </c>
      <c r="Q26" s="93">
        <v>1</v>
      </c>
      <c r="R26" s="9">
        <v>143</v>
      </c>
      <c r="S26" s="120"/>
    </row>
    <row r="27" spans="1:19" ht="32.25" customHeight="1">
      <c r="A27" s="9">
        <v>4</v>
      </c>
      <c r="B27" s="9">
        <v>32</v>
      </c>
      <c r="C27" s="9">
        <v>32</v>
      </c>
      <c r="D27" s="34">
        <f t="shared" si="0"/>
        <v>0.011111111111111112</v>
      </c>
      <c r="E27" s="33">
        <v>0.02094675925925926</v>
      </c>
      <c r="F27" s="362"/>
      <c r="G27" s="362"/>
      <c r="H27" s="387" t="s">
        <v>440</v>
      </c>
      <c r="I27" s="93">
        <v>2000</v>
      </c>
      <c r="J27" s="9">
        <v>1</v>
      </c>
      <c r="K27" s="95" t="s">
        <v>598</v>
      </c>
      <c r="L27" s="9">
        <v>0</v>
      </c>
      <c r="M27" s="9">
        <v>3</v>
      </c>
      <c r="N27" s="149">
        <f t="shared" si="1"/>
        <v>3</v>
      </c>
      <c r="O27" s="54">
        <f t="shared" si="2"/>
        <v>0.009835648148148147</v>
      </c>
      <c r="P27" s="54">
        <f t="shared" si="3"/>
        <v>0.00029398148148148187</v>
      </c>
      <c r="Q27" s="93">
        <v>1</v>
      </c>
      <c r="R27" s="9">
        <v>140</v>
      </c>
      <c r="S27" s="120"/>
    </row>
    <row r="28" spans="1:19" ht="32.25" customHeight="1">
      <c r="A28" s="9">
        <v>5</v>
      </c>
      <c r="B28" s="9">
        <v>31</v>
      </c>
      <c r="C28" s="9">
        <v>31</v>
      </c>
      <c r="D28" s="34">
        <f t="shared" si="0"/>
        <v>0.010763888888888889</v>
      </c>
      <c r="E28" s="33">
        <v>0.020614583333333332</v>
      </c>
      <c r="F28" s="362"/>
      <c r="G28" s="362"/>
      <c r="H28" s="387" t="s">
        <v>379</v>
      </c>
      <c r="I28" s="93">
        <v>2000</v>
      </c>
      <c r="J28" s="9">
        <v>1</v>
      </c>
      <c r="K28" s="95" t="s">
        <v>380</v>
      </c>
      <c r="L28" s="9">
        <v>0</v>
      </c>
      <c r="M28" s="9">
        <v>0</v>
      </c>
      <c r="N28" s="149">
        <f t="shared" si="1"/>
        <v>0</v>
      </c>
      <c r="O28" s="54">
        <f t="shared" si="2"/>
        <v>0.009850694444444443</v>
      </c>
      <c r="P28" s="54">
        <f t="shared" si="3"/>
        <v>0.00030902777777777786</v>
      </c>
      <c r="Q28" s="93">
        <v>1</v>
      </c>
      <c r="R28" s="9">
        <v>137</v>
      </c>
      <c r="S28" s="120"/>
    </row>
    <row r="29" spans="1:27" ht="32.25" customHeight="1">
      <c r="A29" s="9">
        <v>6</v>
      </c>
      <c r="B29" s="9">
        <v>12</v>
      </c>
      <c r="C29" s="9">
        <v>12</v>
      </c>
      <c r="D29" s="34">
        <f t="shared" si="0"/>
        <v>0.004166666666666667</v>
      </c>
      <c r="E29" s="33">
        <v>0.014047453703703703</v>
      </c>
      <c r="F29" s="363"/>
      <c r="G29" s="363"/>
      <c r="H29" s="387" t="s">
        <v>381</v>
      </c>
      <c r="I29" s="93">
        <v>2000</v>
      </c>
      <c r="J29" s="9">
        <v>2</v>
      </c>
      <c r="K29" s="95" t="s">
        <v>625</v>
      </c>
      <c r="L29" s="9">
        <v>1</v>
      </c>
      <c r="M29" s="9">
        <v>0</v>
      </c>
      <c r="N29" s="149">
        <f t="shared" si="1"/>
        <v>1</v>
      </c>
      <c r="O29" s="54">
        <f t="shared" si="2"/>
        <v>0.009880787037037035</v>
      </c>
      <c r="P29" s="54">
        <f t="shared" si="3"/>
        <v>0.00033912037037036984</v>
      </c>
      <c r="Q29" s="93">
        <v>1</v>
      </c>
      <c r="R29" s="9">
        <v>134</v>
      </c>
      <c r="S29" s="120"/>
      <c r="T29" s="134"/>
      <c r="U29" s="134"/>
      <c r="V29" s="134"/>
      <c r="W29" s="134"/>
      <c r="X29" s="134"/>
      <c r="Y29" s="134"/>
      <c r="Z29" s="134"/>
      <c r="AA29" s="134"/>
    </row>
    <row r="30" spans="1:19" ht="32.25" customHeight="1">
      <c r="A30" s="9">
        <v>7</v>
      </c>
      <c r="B30" s="9">
        <v>44</v>
      </c>
      <c r="C30" s="9">
        <v>44</v>
      </c>
      <c r="D30" s="34">
        <f t="shared" si="0"/>
        <v>0.015277777777777779</v>
      </c>
      <c r="E30" s="33">
        <v>0.0251875</v>
      </c>
      <c r="F30" s="363"/>
      <c r="G30" s="363"/>
      <c r="H30" s="387" t="s">
        <v>497</v>
      </c>
      <c r="I30" s="9">
        <v>2000</v>
      </c>
      <c r="J30" s="9">
        <v>1</v>
      </c>
      <c r="K30" s="95" t="s">
        <v>565</v>
      </c>
      <c r="L30" s="9">
        <v>1</v>
      </c>
      <c r="M30" s="9">
        <v>1</v>
      </c>
      <c r="N30" s="149">
        <f t="shared" si="1"/>
        <v>2</v>
      </c>
      <c r="O30" s="54">
        <f t="shared" si="2"/>
        <v>0.009909722222222223</v>
      </c>
      <c r="P30" s="54">
        <f t="shared" si="3"/>
        <v>0.00036805555555555723</v>
      </c>
      <c r="Q30" s="93">
        <v>1</v>
      </c>
      <c r="R30" s="9">
        <v>132</v>
      </c>
      <c r="S30" s="120"/>
    </row>
    <row r="31" spans="1:19" ht="32.25" customHeight="1">
      <c r="A31" s="9">
        <v>8</v>
      </c>
      <c r="B31" s="9">
        <v>24</v>
      </c>
      <c r="C31" s="9">
        <v>24</v>
      </c>
      <c r="D31" s="34">
        <f t="shared" si="0"/>
        <v>0.008333333333333333</v>
      </c>
      <c r="E31" s="33">
        <v>0.018293981481481484</v>
      </c>
      <c r="F31" s="362"/>
      <c r="G31" s="362"/>
      <c r="H31" s="387" t="s">
        <v>188</v>
      </c>
      <c r="I31" s="93">
        <v>2000</v>
      </c>
      <c r="J31" s="9">
        <v>1</v>
      </c>
      <c r="K31" s="95" t="s">
        <v>424</v>
      </c>
      <c r="L31" s="9">
        <v>1</v>
      </c>
      <c r="M31" s="9">
        <v>2</v>
      </c>
      <c r="N31" s="149">
        <f t="shared" si="1"/>
        <v>3</v>
      </c>
      <c r="O31" s="54">
        <f t="shared" si="2"/>
        <v>0.00996064814814815</v>
      </c>
      <c r="P31" s="54">
        <f t="shared" si="3"/>
        <v>0.00041898148148148545</v>
      </c>
      <c r="Q31" s="93">
        <v>1</v>
      </c>
      <c r="R31" s="9">
        <v>130</v>
      </c>
      <c r="S31" s="120"/>
    </row>
    <row r="32" spans="1:19" ht="32.25" customHeight="1">
      <c r="A32" s="9">
        <v>9</v>
      </c>
      <c r="B32" s="9">
        <v>40</v>
      </c>
      <c r="C32" s="9">
        <v>40</v>
      </c>
      <c r="D32" s="34">
        <f t="shared" si="0"/>
        <v>0.01388888888888889</v>
      </c>
      <c r="E32" s="33">
        <v>0.023925925925925923</v>
      </c>
      <c r="F32" s="363"/>
      <c r="G32" s="363"/>
      <c r="H32" s="387" t="s">
        <v>392</v>
      </c>
      <c r="I32" s="93">
        <v>2000</v>
      </c>
      <c r="J32" s="9">
        <v>2</v>
      </c>
      <c r="K32" s="95" t="s">
        <v>388</v>
      </c>
      <c r="L32" s="9">
        <v>0</v>
      </c>
      <c r="M32" s="9">
        <v>3</v>
      </c>
      <c r="N32" s="149">
        <f t="shared" si="1"/>
        <v>3</v>
      </c>
      <c r="O32" s="54">
        <f t="shared" si="2"/>
        <v>0.010037037037037034</v>
      </c>
      <c r="P32" s="54">
        <f t="shared" si="3"/>
        <v>0.0004953703703703682</v>
      </c>
      <c r="Q32" s="93">
        <v>1</v>
      </c>
      <c r="R32" s="9">
        <v>128</v>
      </c>
      <c r="S32" s="120"/>
    </row>
    <row r="33" spans="1:19" ht="32.25" customHeight="1">
      <c r="A33" s="9">
        <v>10</v>
      </c>
      <c r="B33" s="9">
        <v>8</v>
      </c>
      <c r="C33" s="9">
        <v>8</v>
      </c>
      <c r="D33" s="34">
        <f t="shared" si="0"/>
        <v>0.002777777777777778</v>
      </c>
      <c r="E33" s="33">
        <v>0.012827546296296297</v>
      </c>
      <c r="F33" s="363"/>
      <c r="G33" s="363"/>
      <c r="H33" s="397" t="s">
        <v>411</v>
      </c>
      <c r="I33" s="93">
        <v>2000</v>
      </c>
      <c r="J33" s="9">
        <v>1</v>
      </c>
      <c r="K33" s="95" t="s">
        <v>532</v>
      </c>
      <c r="L33" s="9">
        <v>1</v>
      </c>
      <c r="M33" s="9">
        <v>3</v>
      </c>
      <c r="N33" s="149">
        <f t="shared" si="1"/>
        <v>4</v>
      </c>
      <c r="O33" s="54">
        <f t="shared" si="2"/>
        <v>0.010049768518518519</v>
      </c>
      <c r="P33" s="54">
        <f t="shared" si="3"/>
        <v>0.0005081018518518533</v>
      </c>
      <c r="Q33" s="93">
        <v>1</v>
      </c>
      <c r="R33" s="9">
        <v>126</v>
      </c>
      <c r="S33" s="120"/>
    </row>
    <row r="34" spans="1:19" ht="32.25" customHeight="1">
      <c r="A34" s="9">
        <v>11</v>
      </c>
      <c r="B34" s="9">
        <v>35</v>
      </c>
      <c r="C34" s="9">
        <v>35</v>
      </c>
      <c r="D34" s="34">
        <f t="shared" si="0"/>
        <v>0.012152777777777778</v>
      </c>
      <c r="E34" s="33">
        <v>0.02224537037037037</v>
      </c>
      <c r="F34" s="362"/>
      <c r="G34" s="362"/>
      <c r="H34" s="387" t="s">
        <v>427</v>
      </c>
      <c r="I34" s="93">
        <v>2002</v>
      </c>
      <c r="J34" s="113">
        <v>2</v>
      </c>
      <c r="K34" s="95" t="s">
        <v>428</v>
      </c>
      <c r="L34" s="9">
        <v>0</v>
      </c>
      <c r="M34" s="9">
        <v>1</v>
      </c>
      <c r="N34" s="149">
        <f t="shared" si="1"/>
        <v>1</v>
      </c>
      <c r="O34" s="54">
        <f t="shared" si="2"/>
        <v>0.010092592592592592</v>
      </c>
      <c r="P34" s="54">
        <f t="shared" si="3"/>
        <v>0.0005509259259259269</v>
      </c>
      <c r="Q34" s="93">
        <v>1</v>
      </c>
      <c r="R34" s="9">
        <v>124</v>
      </c>
      <c r="S34" s="120"/>
    </row>
    <row r="35" spans="1:19" ht="32.25" customHeight="1">
      <c r="A35" s="9">
        <v>12</v>
      </c>
      <c r="B35" s="9">
        <v>18</v>
      </c>
      <c r="C35" s="9">
        <v>18</v>
      </c>
      <c r="D35" s="34">
        <f t="shared" si="0"/>
        <v>0.00625</v>
      </c>
      <c r="E35" s="33">
        <v>0.01637962962962963</v>
      </c>
      <c r="F35" s="363"/>
      <c r="G35" s="363"/>
      <c r="H35" s="387" t="s">
        <v>382</v>
      </c>
      <c r="I35" s="93">
        <v>2001</v>
      </c>
      <c r="J35" s="9">
        <v>2</v>
      </c>
      <c r="K35" s="95" t="s">
        <v>624</v>
      </c>
      <c r="L35" s="9">
        <v>2</v>
      </c>
      <c r="M35" s="9">
        <v>2</v>
      </c>
      <c r="N35" s="149">
        <f t="shared" si="1"/>
        <v>4</v>
      </c>
      <c r="O35" s="54">
        <f t="shared" si="2"/>
        <v>0.010129629629629629</v>
      </c>
      <c r="P35" s="54">
        <f t="shared" si="3"/>
        <v>0.0005879629629629637</v>
      </c>
      <c r="Q35" s="93">
        <v>1</v>
      </c>
      <c r="R35" s="9"/>
      <c r="S35" s="120"/>
    </row>
    <row r="36" spans="1:19" ht="32.25" customHeight="1">
      <c r="A36" s="9">
        <v>13</v>
      </c>
      <c r="B36" s="9">
        <v>27</v>
      </c>
      <c r="C36" s="9">
        <v>27</v>
      </c>
      <c r="D36" s="34">
        <f t="shared" si="0"/>
        <v>0.009375</v>
      </c>
      <c r="E36" s="33">
        <v>0.019644675925925927</v>
      </c>
      <c r="F36" s="364"/>
      <c r="G36" s="364"/>
      <c r="H36" s="387" t="s">
        <v>486</v>
      </c>
      <c r="I36" s="93">
        <v>2001</v>
      </c>
      <c r="J36" s="9" t="s">
        <v>398</v>
      </c>
      <c r="K36" s="95" t="s">
        <v>476</v>
      </c>
      <c r="L36" s="9">
        <v>0</v>
      </c>
      <c r="M36" s="9">
        <v>3</v>
      </c>
      <c r="N36" s="149">
        <f t="shared" si="1"/>
        <v>3</v>
      </c>
      <c r="O36" s="54">
        <f t="shared" si="2"/>
        <v>0.010269675925925927</v>
      </c>
      <c r="P36" s="54">
        <f t="shared" si="3"/>
        <v>0.0007280092592592616</v>
      </c>
      <c r="Q36" s="93">
        <v>1</v>
      </c>
      <c r="R36" s="9">
        <v>122</v>
      </c>
      <c r="S36" s="120"/>
    </row>
    <row r="37" spans="1:19" ht="32.25" customHeight="1">
      <c r="A37" s="9">
        <v>14</v>
      </c>
      <c r="B37" s="9">
        <v>21</v>
      </c>
      <c r="C37" s="9">
        <v>21</v>
      </c>
      <c r="D37" s="34">
        <f t="shared" si="0"/>
        <v>0.007291666666666667</v>
      </c>
      <c r="E37" s="33">
        <v>0.017594907407407406</v>
      </c>
      <c r="F37" s="363"/>
      <c r="G37" s="363"/>
      <c r="H37" s="387" t="s">
        <v>401</v>
      </c>
      <c r="I37" s="93">
        <v>2001</v>
      </c>
      <c r="J37" s="26">
        <v>3</v>
      </c>
      <c r="K37" s="97" t="s">
        <v>227</v>
      </c>
      <c r="L37" s="9">
        <v>3</v>
      </c>
      <c r="M37" s="9">
        <v>1</v>
      </c>
      <c r="N37" s="149">
        <f t="shared" si="1"/>
        <v>4</v>
      </c>
      <c r="O37" s="54">
        <f t="shared" si="2"/>
        <v>0.01030324074074074</v>
      </c>
      <c r="P37" s="54">
        <f t="shared" si="3"/>
        <v>0.0007615740740740742</v>
      </c>
      <c r="Q37" s="93">
        <v>1</v>
      </c>
      <c r="R37" s="9">
        <v>120</v>
      </c>
      <c r="S37" s="120"/>
    </row>
    <row r="38" spans="1:19" ht="32.25" customHeight="1">
      <c r="A38" s="9">
        <v>15</v>
      </c>
      <c r="B38" s="9">
        <v>34</v>
      </c>
      <c r="C38" s="9">
        <v>34</v>
      </c>
      <c r="D38" s="34">
        <f t="shared" si="0"/>
        <v>0.011805555555555555</v>
      </c>
      <c r="E38" s="33">
        <v>0.022163194444444447</v>
      </c>
      <c r="F38" s="364"/>
      <c r="G38" s="364"/>
      <c r="H38" s="387" t="s">
        <v>403</v>
      </c>
      <c r="I38" s="93">
        <v>2001</v>
      </c>
      <c r="J38" s="26">
        <v>3</v>
      </c>
      <c r="K38" s="97" t="s">
        <v>227</v>
      </c>
      <c r="L38" s="9">
        <v>2</v>
      </c>
      <c r="M38" s="9">
        <v>0</v>
      </c>
      <c r="N38" s="149">
        <f t="shared" si="1"/>
        <v>2</v>
      </c>
      <c r="O38" s="54">
        <f t="shared" si="2"/>
        <v>0.010357638888888892</v>
      </c>
      <c r="P38" s="54">
        <f t="shared" si="3"/>
        <v>0.0008159722222222266</v>
      </c>
      <c r="Q38" s="93">
        <v>1</v>
      </c>
      <c r="R38" s="9">
        <v>118</v>
      </c>
      <c r="S38" s="120"/>
    </row>
    <row r="39" spans="1:19" ht="32.25" customHeight="1">
      <c r="A39" s="9">
        <v>16</v>
      </c>
      <c r="B39" s="9">
        <v>19</v>
      </c>
      <c r="C39" s="9">
        <v>19</v>
      </c>
      <c r="D39" s="34">
        <f t="shared" si="0"/>
        <v>0.006597222222222222</v>
      </c>
      <c r="E39" s="33">
        <v>0.016981481481481483</v>
      </c>
      <c r="F39" s="362"/>
      <c r="G39" s="362"/>
      <c r="H39" s="343" t="s">
        <v>470</v>
      </c>
      <c r="I39" s="207">
        <v>2000</v>
      </c>
      <c r="J39" s="26">
        <v>3</v>
      </c>
      <c r="K39" s="95" t="s">
        <v>466</v>
      </c>
      <c r="L39" s="9">
        <v>2</v>
      </c>
      <c r="M39" s="9">
        <v>2</v>
      </c>
      <c r="N39" s="149">
        <f t="shared" si="1"/>
        <v>4</v>
      </c>
      <c r="O39" s="54">
        <f t="shared" si="2"/>
        <v>0.01038425925925926</v>
      </c>
      <c r="P39" s="54">
        <f t="shared" si="3"/>
        <v>0.0008425925925925944</v>
      </c>
      <c r="Q39" s="93">
        <v>1</v>
      </c>
      <c r="R39" s="9">
        <v>116</v>
      </c>
      <c r="S39" s="120"/>
    </row>
    <row r="40" spans="1:19" ht="32.25" customHeight="1">
      <c r="A40" s="9">
        <v>17</v>
      </c>
      <c r="B40" s="9">
        <v>42</v>
      </c>
      <c r="C40" s="9">
        <v>42</v>
      </c>
      <c r="D40" s="34">
        <f t="shared" si="0"/>
        <v>0.014583333333333334</v>
      </c>
      <c r="E40" s="33">
        <v>0.025086805555555553</v>
      </c>
      <c r="F40" s="363"/>
      <c r="G40" s="363"/>
      <c r="H40" s="387" t="s">
        <v>377</v>
      </c>
      <c r="I40" s="93">
        <v>2002</v>
      </c>
      <c r="J40" s="9">
        <v>2</v>
      </c>
      <c r="K40" s="95" t="s">
        <v>378</v>
      </c>
      <c r="L40" s="9">
        <v>0</v>
      </c>
      <c r="M40" s="9">
        <v>3</v>
      </c>
      <c r="N40" s="149">
        <f t="shared" si="1"/>
        <v>3</v>
      </c>
      <c r="O40" s="54">
        <f t="shared" si="2"/>
        <v>0.01050347222222222</v>
      </c>
      <c r="P40" s="54">
        <f t="shared" si="3"/>
        <v>0.0009618055555555543</v>
      </c>
      <c r="Q40" s="93">
        <v>1</v>
      </c>
      <c r="R40" s="9"/>
      <c r="S40" s="120"/>
    </row>
    <row r="41" spans="1:19" ht="32.25" customHeight="1">
      <c r="A41" s="9">
        <v>18</v>
      </c>
      <c r="B41" s="9">
        <v>11</v>
      </c>
      <c r="C41" s="9">
        <v>11</v>
      </c>
      <c r="D41" s="34">
        <f t="shared" si="0"/>
        <v>0.0038194444444444448</v>
      </c>
      <c r="E41" s="33">
        <v>0.014351851851851852</v>
      </c>
      <c r="F41" s="363"/>
      <c r="G41" s="363"/>
      <c r="H41" s="387" t="s">
        <v>187</v>
      </c>
      <c r="I41" s="93">
        <v>2001</v>
      </c>
      <c r="J41" s="9">
        <v>1</v>
      </c>
      <c r="K41" s="95" t="s">
        <v>424</v>
      </c>
      <c r="L41" s="9">
        <v>4</v>
      </c>
      <c r="M41" s="9">
        <v>2</v>
      </c>
      <c r="N41" s="149">
        <f t="shared" si="1"/>
        <v>6</v>
      </c>
      <c r="O41" s="54">
        <f t="shared" si="2"/>
        <v>0.010532407407407407</v>
      </c>
      <c r="P41" s="54">
        <f t="shared" si="3"/>
        <v>0.0009907407407407417</v>
      </c>
      <c r="Q41" s="93">
        <v>1</v>
      </c>
      <c r="R41" s="9"/>
      <c r="S41" s="120"/>
    </row>
    <row r="42" spans="1:19" ht="32.25" customHeight="1">
      <c r="A42" s="9">
        <v>19</v>
      </c>
      <c r="B42" s="9">
        <v>5</v>
      </c>
      <c r="C42" s="9">
        <v>5</v>
      </c>
      <c r="D42" s="34">
        <f t="shared" si="0"/>
        <v>0.0017361111111111112</v>
      </c>
      <c r="E42" s="33">
        <v>0.012359953703703701</v>
      </c>
      <c r="F42" s="363"/>
      <c r="G42" s="363"/>
      <c r="H42" s="397" t="s">
        <v>279</v>
      </c>
      <c r="I42" s="9">
        <v>2000</v>
      </c>
      <c r="J42" s="9">
        <v>1</v>
      </c>
      <c r="K42" s="393" t="s">
        <v>516</v>
      </c>
      <c r="L42" s="9">
        <v>3</v>
      </c>
      <c r="M42" s="9">
        <v>3</v>
      </c>
      <c r="N42" s="149">
        <f t="shared" si="1"/>
        <v>6</v>
      </c>
      <c r="O42" s="54">
        <f t="shared" si="2"/>
        <v>0.01062384259259259</v>
      </c>
      <c r="P42" s="54">
        <f t="shared" si="3"/>
        <v>0.001082175925925924</v>
      </c>
      <c r="Q42" s="93">
        <v>1</v>
      </c>
      <c r="R42" s="9">
        <v>115</v>
      </c>
      <c r="S42" s="120"/>
    </row>
    <row r="43" spans="1:19" ht="32.25" customHeight="1">
      <c r="A43" s="9">
        <v>20</v>
      </c>
      <c r="B43" s="9">
        <v>9</v>
      </c>
      <c r="C43" s="9">
        <v>9</v>
      </c>
      <c r="D43" s="34">
        <f t="shared" si="0"/>
        <v>0.003125</v>
      </c>
      <c r="E43" s="33">
        <v>0.013846064814814813</v>
      </c>
      <c r="F43" s="363"/>
      <c r="G43" s="363"/>
      <c r="H43" s="387" t="s">
        <v>218</v>
      </c>
      <c r="I43" s="93">
        <v>2000</v>
      </c>
      <c r="J43" s="9" t="s">
        <v>219</v>
      </c>
      <c r="K43" s="97" t="s">
        <v>227</v>
      </c>
      <c r="L43" s="9">
        <v>2</v>
      </c>
      <c r="M43" s="9">
        <v>5</v>
      </c>
      <c r="N43" s="149">
        <f t="shared" si="1"/>
        <v>7</v>
      </c>
      <c r="O43" s="54">
        <f t="shared" si="2"/>
        <v>0.010721064814814812</v>
      </c>
      <c r="P43" s="54">
        <f t="shared" si="3"/>
        <v>0.0011793981481481464</v>
      </c>
      <c r="Q43" s="93">
        <v>1</v>
      </c>
      <c r="R43" s="9">
        <v>114</v>
      </c>
      <c r="S43" s="120"/>
    </row>
    <row r="44" spans="1:19" ht="32.25" customHeight="1">
      <c r="A44" s="9">
        <v>21</v>
      </c>
      <c r="B44" s="9">
        <v>2</v>
      </c>
      <c r="C44" s="9">
        <v>2</v>
      </c>
      <c r="D44" s="34">
        <f t="shared" si="0"/>
        <v>0.0006944444444444445</v>
      </c>
      <c r="E44" s="33">
        <v>0.011527777777777777</v>
      </c>
      <c r="F44" s="363"/>
      <c r="G44" s="363"/>
      <c r="H44" s="387" t="s">
        <v>252</v>
      </c>
      <c r="I44" s="93">
        <v>2001</v>
      </c>
      <c r="J44" s="9">
        <v>3</v>
      </c>
      <c r="K44" s="95" t="s">
        <v>253</v>
      </c>
      <c r="L44" s="9">
        <v>4</v>
      </c>
      <c r="M44" s="9">
        <v>1</v>
      </c>
      <c r="N44" s="149">
        <f t="shared" si="1"/>
        <v>5</v>
      </c>
      <c r="O44" s="54">
        <f t="shared" si="2"/>
        <v>0.010833333333333334</v>
      </c>
      <c r="P44" s="54">
        <f t="shared" si="3"/>
        <v>0.0012916666666666684</v>
      </c>
      <c r="Q44" s="93">
        <v>1</v>
      </c>
      <c r="R44" s="9"/>
      <c r="S44" s="120"/>
    </row>
    <row r="45" spans="1:19" ht="32.25" customHeight="1">
      <c r="A45" s="9">
        <v>22</v>
      </c>
      <c r="B45" s="9">
        <v>15</v>
      </c>
      <c r="C45" s="9">
        <v>15</v>
      </c>
      <c r="D45" s="34">
        <f t="shared" si="0"/>
        <v>0.005208333333333334</v>
      </c>
      <c r="E45" s="33">
        <v>0.01605902777777778</v>
      </c>
      <c r="F45" s="363"/>
      <c r="G45" s="363"/>
      <c r="H45" s="387" t="s">
        <v>498</v>
      </c>
      <c r="I45" s="9">
        <v>2001</v>
      </c>
      <c r="J45" s="9">
        <v>1</v>
      </c>
      <c r="K45" s="95" t="s">
        <v>566</v>
      </c>
      <c r="L45" s="9">
        <v>1</v>
      </c>
      <c r="M45" s="9">
        <v>4</v>
      </c>
      <c r="N45" s="149">
        <f t="shared" si="1"/>
        <v>5</v>
      </c>
      <c r="O45" s="54">
        <f t="shared" si="2"/>
        <v>0.010850694444444446</v>
      </c>
      <c r="P45" s="54">
        <f t="shared" si="3"/>
        <v>0.0013090277777777805</v>
      </c>
      <c r="Q45" s="93">
        <v>1</v>
      </c>
      <c r="R45" s="9">
        <v>113</v>
      </c>
      <c r="S45" s="120"/>
    </row>
    <row r="46" spans="1:19" ht="32.25" customHeight="1">
      <c r="A46" s="9">
        <v>23</v>
      </c>
      <c r="B46" s="9">
        <v>25</v>
      </c>
      <c r="C46" s="9">
        <v>25</v>
      </c>
      <c r="D46" s="34">
        <f t="shared" si="0"/>
        <v>0.008680555555555556</v>
      </c>
      <c r="E46" s="33">
        <v>0.019615740740740743</v>
      </c>
      <c r="F46" s="362"/>
      <c r="G46" s="362"/>
      <c r="H46" s="343" t="s">
        <v>410</v>
      </c>
      <c r="I46" s="207">
        <v>2000</v>
      </c>
      <c r="J46" s="26">
        <v>1</v>
      </c>
      <c r="K46" s="95" t="s">
        <v>523</v>
      </c>
      <c r="L46" s="9">
        <v>1</v>
      </c>
      <c r="M46" s="9">
        <v>3</v>
      </c>
      <c r="N46" s="149">
        <f t="shared" si="1"/>
        <v>4</v>
      </c>
      <c r="O46" s="54">
        <f t="shared" si="2"/>
        <v>0.010935185185185187</v>
      </c>
      <c r="P46" s="54">
        <f t="shared" si="3"/>
        <v>0.0013935185185185214</v>
      </c>
      <c r="Q46" s="93">
        <v>1</v>
      </c>
      <c r="R46" s="9">
        <v>112</v>
      </c>
      <c r="S46" s="120"/>
    </row>
    <row r="47" spans="1:19" ht="32.25" customHeight="1">
      <c r="A47" s="9">
        <v>24</v>
      </c>
      <c r="B47" s="9">
        <v>1</v>
      </c>
      <c r="C47" s="9">
        <v>1</v>
      </c>
      <c r="D47" s="34">
        <f t="shared" si="0"/>
        <v>0.00034722222222222224</v>
      </c>
      <c r="E47" s="33">
        <v>0.011336805555555557</v>
      </c>
      <c r="F47" s="362"/>
      <c r="G47" s="362"/>
      <c r="H47" s="343" t="s">
        <v>472</v>
      </c>
      <c r="I47" s="26">
        <v>2000</v>
      </c>
      <c r="J47" s="26">
        <v>2</v>
      </c>
      <c r="K47" s="95" t="s">
        <v>466</v>
      </c>
      <c r="L47" s="9">
        <v>1</v>
      </c>
      <c r="M47" s="9">
        <v>3</v>
      </c>
      <c r="N47" s="149">
        <f t="shared" si="1"/>
        <v>4</v>
      </c>
      <c r="O47" s="54">
        <f t="shared" si="2"/>
        <v>0.010989583333333334</v>
      </c>
      <c r="P47" s="54">
        <f t="shared" si="3"/>
        <v>0.0014479166666666685</v>
      </c>
      <c r="Q47" s="93">
        <v>1</v>
      </c>
      <c r="R47" s="9">
        <v>111</v>
      </c>
      <c r="S47" s="120"/>
    </row>
    <row r="48" spans="1:19" ht="36.75" customHeight="1">
      <c r="A48" s="9">
        <v>25</v>
      </c>
      <c r="B48" s="9">
        <v>13</v>
      </c>
      <c r="C48" s="9">
        <v>13</v>
      </c>
      <c r="D48" s="34">
        <f t="shared" si="0"/>
        <v>0.004513888888888889</v>
      </c>
      <c r="E48" s="33">
        <v>0.015519675925925925</v>
      </c>
      <c r="F48" s="363"/>
      <c r="G48" s="363"/>
      <c r="H48" s="397" t="s">
        <v>420</v>
      </c>
      <c r="I48" s="93">
        <v>2001</v>
      </c>
      <c r="J48" s="9">
        <v>1</v>
      </c>
      <c r="K48" s="95" t="s">
        <v>414</v>
      </c>
      <c r="L48" s="9">
        <v>1</v>
      </c>
      <c r="M48" s="9">
        <v>4</v>
      </c>
      <c r="N48" s="149">
        <f t="shared" si="1"/>
        <v>5</v>
      </c>
      <c r="O48" s="54">
        <f t="shared" si="2"/>
        <v>0.011005787037037036</v>
      </c>
      <c r="P48" s="54">
        <f t="shared" si="3"/>
        <v>0.0014641203703703708</v>
      </c>
      <c r="Q48" s="93">
        <v>1</v>
      </c>
      <c r="R48" s="9">
        <v>110</v>
      </c>
      <c r="S48" s="120"/>
    </row>
    <row r="49" spans="1:19" ht="32.25" customHeight="1">
      <c r="A49" s="9">
        <v>26</v>
      </c>
      <c r="B49" s="9" t="s">
        <v>591</v>
      </c>
      <c r="C49" s="9">
        <v>50</v>
      </c>
      <c r="D49" s="34">
        <f t="shared" si="0"/>
        <v>0.017361111111111112</v>
      </c>
      <c r="E49" s="33">
        <v>0.028444444444444442</v>
      </c>
      <c r="F49" s="363"/>
      <c r="G49" s="363"/>
      <c r="H49" s="397" t="s">
        <v>487</v>
      </c>
      <c r="I49" s="93">
        <v>2001</v>
      </c>
      <c r="J49" s="9">
        <v>2</v>
      </c>
      <c r="K49" s="95" t="s">
        <v>478</v>
      </c>
      <c r="L49" s="9">
        <v>5</v>
      </c>
      <c r="M49" s="9">
        <v>1</v>
      </c>
      <c r="N49" s="149">
        <f t="shared" si="1"/>
        <v>6</v>
      </c>
      <c r="O49" s="54">
        <f t="shared" si="2"/>
        <v>0.01108333333333333</v>
      </c>
      <c r="P49" s="54">
        <f t="shared" si="3"/>
        <v>0.0015416666666666651</v>
      </c>
      <c r="Q49" s="93">
        <v>1</v>
      </c>
      <c r="R49" s="9" t="s">
        <v>33</v>
      </c>
      <c r="S49" s="120"/>
    </row>
    <row r="50" spans="1:19" ht="32.25" customHeight="1">
      <c r="A50" s="9">
        <v>27</v>
      </c>
      <c r="B50" s="9">
        <v>29</v>
      </c>
      <c r="C50" s="9">
        <v>29</v>
      </c>
      <c r="D50" s="34">
        <f t="shared" si="0"/>
        <v>0.010069444444444445</v>
      </c>
      <c r="E50" s="33">
        <v>0.021153935185185185</v>
      </c>
      <c r="F50" s="364"/>
      <c r="G50" s="364"/>
      <c r="H50" s="387" t="s">
        <v>409</v>
      </c>
      <c r="I50" s="93">
        <v>2001</v>
      </c>
      <c r="J50" s="26">
        <v>1</v>
      </c>
      <c r="K50" s="95" t="s">
        <v>623</v>
      </c>
      <c r="L50" s="9">
        <v>1</v>
      </c>
      <c r="M50" s="9">
        <v>2</v>
      </c>
      <c r="N50" s="149">
        <f t="shared" si="1"/>
        <v>3</v>
      </c>
      <c r="O50" s="54">
        <f t="shared" si="2"/>
        <v>0.01108449074074074</v>
      </c>
      <c r="P50" s="54">
        <f t="shared" si="3"/>
        <v>0.001542824074074075</v>
      </c>
      <c r="Q50" s="93">
        <v>1</v>
      </c>
      <c r="R50" s="9">
        <v>109</v>
      </c>
      <c r="S50" s="120"/>
    </row>
    <row r="51" spans="1:19" ht="32.25" customHeight="1">
      <c r="A51" s="9">
        <v>28</v>
      </c>
      <c r="B51" s="9">
        <v>10</v>
      </c>
      <c r="C51" s="9">
        <v>10</v>
      </c>
      <c r="D51" s="34">
        <f t="shared" si="0"/>
        <v>0.0034722222222222225</v>
      </c>
      <c r="E51" s="33">
        <v>0.014574074074074074</v>
      </c>
      <c r="F51" s="363"/>
      <c r="G51" s="363"/>
      <c r="H51" s="343" t="s">
        <v>451</v>
      </c>
      <c r="I51" s="207">
        <v>2000</v>
      </c>
      <c r="J51" s="26">
        <v>2</v>
      </c>
      <c r="K51" s="95" t="s">
        <v>444</v>
      </c>
      <c r="L51" s="9">
        <v>2</v>
      </c>
      <c r="M51" s="9">
        <v>4</v>
      </c>
      <c r="N51" s="149">
        <f t="shared" si="1"/>
        <v>6</v>
      </c>
      <c r="O51" s="54">
        <f t="shared" si="2"/>
        <v>0.011101851851851852</v>
      </c>
      <c r="P51" s="54">
        <f t="shared" si="3"/>
        <v>0.001560185185185187</v>
      </c>
      <c r="Q51" s="93">
        <v>1</v>
      </c>
      <c r="R51" s="9">
        <v>108</v>
      </c>
      <c r="S51" s="120"/>
    </row>
    <row r="52" spans="1:19" ht="32.25" customHeight="1">
      <c r="A52" s="9">
        <v>29</v>
      </c>
      <c r="B52" s="9">
        <v>45</v>
      </c>
      <c r="C52" s="9">
        <v>45</v>
      </c>
      <c r="D52" s="34">
        <f t="shared" si="0"/>
        <v>0.015625</v>
      </c>
      <c r="E52" s="33">
        <v>0.026798611111111117</v>
      </c>
      <c r="F52" s="363"/>
      <c r="G52" s="363"/>
      <c r="H52" s="343" t="s">
        <v>473</v>
      </c>
      <c r="I52" s="26">
        <v>2001</v>
      </c>
      <c r="J52" s="26">
        <v>2</v>
      </c>
      <c r="K52" s="95" t="s">
        <v>466</v>
      </c>
      <c r="L52" s="9">
        <v>2</v>
      </c>
      <c r="M52" s="9">
        <v>2</v>
      </c>
      <c r="N52" s="149">
        <f t="shared" si="1"/>
        <v>4</v>
      </c>
      <c r="O52" s="54">
        <f t="shared" si="2"/>
        <v>0.011173611111111117</v>
      </c>
      <c r="P52" s="54">
        <f t="shared" si="3"/>
        <v>0.0016319444444444515</v>
      </c>
      <c r="Q52" s="93">
        <v>1</v>
      </c>
      <c r="R52" s="9">
        <v>107</v>
      </c>
      <c r="S52" s="120"/>
    </row>
    <row r="53" spans="1:19" ht="32.25" customHeight="1">
      <c r="A53" s="9">
        <v>30</v>
      </c>
      <c r="B53" s="9">
        <v>47</v>
      </c>
      <c r="C53" s="9">
        <v>47</v>
      </c>
      <c r="D53" s="34">
        <f t="shared" si="0"/>
        <v>0.016319444444444445</v>
      </c>
      <c r="E53" s="33">
        <v>0.027509259259259258</v>
      </c>
      <c r="F53" s="363"/>
      <c r="G53" s="363"/>
      <c r="H53" s="397" t="s">
        <v>402</v>
      </c>
      <c r="I53" s="93">
        <v>2001</v>
      </c>
      <c r="J53" s="26">
        <v>3</v>
      </c>
      <c r="K53" s="97" t="s">
        <v>227</v>
      </c>
      <c r="L53" s="9">
        <v>2</v>
      </c>
      <c r="M53" s="9">
        <v>4</v>
      </c>
      <c r="N53" s="149">
        <f t="shared" si="1"/>
        <v>6</v>
      </c>
      <c r="O53" s="54">
        <f t="shared" si="2"/>
        <v>0.011189814814814812</v>
      </c>
      <c r="P53" s="54">
        <f t="shared" si="3"/>
        <v>0.0016481481481481468</v>
      </c>
      <c r="Q53" s="93">
        <v>1</v>
      </c>
      <c r="R53" s="9"/>
      <c r="S53" s="120"/>
    </row>
    <row r="54" spans="1:19" ht="32.25" customHeight="1">
      <c r="A54" s="9">
        <v>31</v>
      </c>
      <c r="B54" s="9">
        <v>14</v>
      </c>
      <c r="C54" s="9">
        <v>14</v>
      </c>
      <c r="D54" s="34">
        <f t="shared" si="0"/>
        <v>0.004861111111111111</v>
      </c>
      <c r="E54" s="33">
        <v>0.016103009259259258</v>
      </c>
      <c r="F54" s="363"/>
      <c r="G54" s="363"/>
      <c r="H54" s="387" t="s">
        <v>438</v>
      </c>
      <c r="I54" s="93">
        <v>2000</v>
      </c>
      <c r="J54" s="9">
        <v>1</v>
      </c>
      <c r="K54" s="95" t="s">
        <v>605</v>
      </c>
      <c r="L54" s="9">
        <v>2</v>
      </c>
      <c r="M54" s="9">
        <v>4</v>
      </c>
      <c r="N54" s="149">
        <f t="shared" si="1"/>
        <v>6</v>
      </c>
      <c r="O54" s="54">
        <f t="shared" si="2"/>
        <v>0.011241898148148147</v>
      </c>
      <c r="P54" s="54">
        <f t="shared" si="3"/>
        <v>0.0017002314814814814</v>
      </c>
      <c r="Q54" s="93">
        <v>1</v>
      </c>
      <c r="R54" s="9">
        <v>106</v>
      </c>
      <c r="S54" s="120"/>
    </row>
    <row r="55" spans="1:19" ht="32.25" customHeight="1">
      <c r="A55" s="9">
        <v>32</v>
      </c>
      <c r="B55" s="9">
        <v>41</v>
      </c>
      <c r="C55" s="9">
        <v>41</v>
      </c>
      <c r="D55" s="34">
        <f t="shared" si="0"/>
        <v>0.01423611111111111</v>
      </c>
      <c r="E55" s="33">
        <v>0.025524305555555557</v>
      </c>
      <c r="F55" s="363"/>
      <c r="G55" s="363"/>
      <c r="H55" s="387" t="s">
        <v>484</v>
      </c>
      <c r="I55" s="93">
        <v>2001</v>
      </c>
      <c r="J55" s="9">
        <v>2</v>
      </c>
      <c r="K55" s="95" t="s">
        <v>478</v>
      </c>
      <c r="L55" s="9">
        <v>3</v>
      </c>
      <c r="M55" s="9">
        <v>2</v>
      </c>
      <c r="N55" s="149">
        <f t="shared" si="1"/>
        <v>5</v>
      </c>
      <c r="O55" s="54">
        <f t="shared" si="2"/>
        <v>0.011288194444444446</v>
      </c>
      <c r="P55" s="54">
        <f t="shared" si="3"/>
        <v>0.0017465277777777809</v>
      </c>
      <c r="Q55" s="93">
        <v>1</v>
      </c>
      <c r="R55" s="9">
        <v>105</v>
      </c>
      <c r="S55" s="120"/>
    </row>
    <row r="56" spans="1:19" ht="32.25" customHeight="1">
      <c r="A56" s="9">
        <v>33</v>
      </c>
      <c r="B56" s="9">
        <v>46</v>
      </c>
      <c r="C56" s="9">
        <v>46</v>
      </c>
      <c r="D56" s="34">
        <f aca="true" t="shared" si="4" ref="D56:D73">$G$19+C56*$G$20</f>
        <v>0.015972222222222224</v>
      </c>
      <c r="E56" s="33">
        <v>0.027265046296296294</v>
      </c>
      <c r="F56" s="363"/>
      <c r="G56" s="363"/>
      <c r="H56" s="387" t="s">
        <v>530</v>
      </c>
      <c r="I56" s="93">
        <v>2002</v>
      </c>
      <c r="J56" s="113">
        <v>2</v>
      </c>
      <c r="K56" s="95" t="s">
        <v>491</v>
      </c>
      <c r="L56" s="9">
        <v>2</v>
      </c>
      <c r="M56" s="9">
        <v>2</v>
      </c>
      <c r="N56" s="149">
        <f aca="true" t="shared" si="5" ref="N56:N73">L56+M56</f>
        <v>4</v>
      </c>
      <c r="O56" s="54">
        <f aca="true" t="shared" si="6" ref="O56:O72">E56-D56+F56-G56</f>
        <v>0.01129282407407407</v>
      </c>
      <c r="P56" s="54">
        <f aca="true" t="shared" si="7" ref="P56:P72">O56-$O$24</f>
        <v>0.0017511574074074044</v>
      </c>
      <c r="Q56" s="93">
        <v>1</v>
      </c>
      <c r="R56" s="9"/>
      <c r="S56" s="120"/>
    </row>
    <row r="57" spans="1:19" ht="32.25" customHeight="1">
      <c r="A57" s="9">
        <v>34</v>
      </c>
      <c r="B57" s="9">
        <v>39</v>
      </c>
      <c r="C57" s="9">
        <v>39</v>
      </c>
      <c r="D57" s="34">
        <f t="shared" si="4"/>
        <v>0.013541666666666667</v>
      </c>
      <c r="E57" s="33">
        <v>0.024837962962962964</v>
      </c>
      <c r="F57" s="363"/>
      <c r="G57" s="363"/>
      <c r="H57" s="387" t="s">
        <v>499</v>
      </c>
      <c r="I57" s="9">
        <v>2001</v>
      </c>
      <c r="J57" s="9">
        <v>1</v>
      </c>
      <c r="K57" s="95" t="s">
        <v>566</v>
      </c>
      <c r="L57" s="9">
        <v>3</v>
      </c>
      <c r="M57" s="9">
        <v>3</v>
      </c>
      <c r="N57" s="149">
        <f t="shared" si="5"/>
        <v>6</v>
      </c>
      <c r="O57" s="54">
        <f t="shared" si="6"/>
        <v>0.011296296296296297</v>
      </c>
      <c r="P57" s="54">
        <f t="shared" si="7"/>
        <v>0.001754629629629632</v>
      </c>
      <c r="Q57" s="93">
        <v>1</v>
      </c>
      <c r="R57" s="9">
        <v>104</v>
      </c>
      <c r="S57" s="120"/>
    </row>
    <row r="58" spans="1:19" ht="32.25" customHeight="1">
      <c r="A58" s="9">
        <v>35</v>
      </c>
      <c r="B58" s="9">
        <v>36</v>
      </c>
      <c r="C58" s="9">
        <v>36</v>
      </c>
      <c r="D58" s="34">
        <f t="shared" si="4"/>
        <v>0.0125</v>
      </c>
      <c r="E58" s="33">
        <v>0.023822916666666666</v>
      </c>
      <c r="F58" s="362"/>
      <c r="G58" s="362"/>
      <c r="H58" s="343" t="s">
        <v>471</v>
      </c>
      <c r="I58" s="207">
        <v>2000</v>
      </c>
      <c r="J58" s="26">
        <v>3</v>
      </c>
      <c r="K58" s="95" t="s">
        <v>466</v>
      </c>
      <c r="L58" s="9">
        <v>4</v>
      </c>
      <c r="M58" s="9">
        <v>1</v>
      </c>
      <c r="N58" s="149">
        <f t="shared" si="5"/>
        <v>5</v>
      </c>
      <c r="O58" s="54">
        <f t="shared" si="6"/>
        <v>0.011322916666666665</v>
      </c>
      <c r="P58" s="54">
        <f t="shared" si="7"/>
        <v>0.0017812499999999998</v>
      </c>
      <c r="Q58" s="93">
        <v>1</v>
      </c>
      <c r="R58" s="9"/>
      <c r="S58" s="120"/>
    </row>
    <row r="59" spans="1:19" ht="32.25" customHeight="1">
      <c r="A59" s="9">
        <v>36</v>
      </c>
      <c r="B59" s="9">
        <v>28</v>
      </c>
      <c r="C59" s="9">
        <v>28</v>
      </c>
      <c r="D59" s="34">
        <f t="shared" si="4"/>
        <v>0.009722222222222222</v>
      </c>
      <c r="E59" s="33">
        <v>0.021060185185185185</v>
      </c>
      <c r="F59" s="363"/>
      <c r="G59" s="363"/>
      <c r="H59" s="397" t="s">
        <v>483</v>
      </c>
      <c r="I59" s="9">
        <v>2000</v>
      </c>
      <c r="J59" s="9">
        <v>2</v>
      </c>
      <c r="K59" s="95" t="s">
        <v>478</v>
      </c>
      <c r="L59" s="9">
        <v>4</v>
      </c>
      <c r="M59" s="9">
        <v>2</v>
      </c>
      <c r="N59" s="149">
        <f t="shared" si="5"/>
        <v>6</v>
      </c>
      <c r="O59" s="54">
        <f t="shared" si="6"/>
        <v>0.011337962962962963</v>
      </c>
      <c r="P59" s="54">
        <f t="shared" si="7"/>
        <v>0.0017962962962962976</v>
      </c>
      <c r="Q59" s="93">
        <v>1</v>
      </c>
      <c r="R59" s="9">
        <v>103</v>
      </c>
      <c r="S59" s="120"/>
    </row>
    <row r="60" spans="1:19" ht="32.25" customHeight="1">
      <c r="A60" s="9">
        <v>37</v>
      </c>
      <c r="B60" s="9">
        <v>3</v>
      </c>
      <c r="C60" s="9">
        <v>3</v>
      </c>
      <c r="D60" s="34">
        <f t="shared" si="4"/>
        <v>0.0010416666666666667</v>
      </c>
      <c r="E60" s="33">
        <v>0.012406249999999999</v>
      </c>
      <c r="F60" s="363"/>
      <c r="G60" s="363"/>
      <c r="H60" s="387" t="s">
        <v>500</v>
      </c>
      <c r="I60" s="9">
        <v>2001</v>
      </c>
      <c r="J60" s="9">
        <v>1</v>
      </c>
      <c r="K60" s="95" t="s">
        <v>566</v>
      </c>
      <c r="L60" s="9">
        <v>2</v>
      </c>
      <c r="M60" s="9">
        <v>3</v>
      </c>
      <c r="N60" s="149">
        <f t="shared" si="5"/>
        <v>5</v>
      </c>
      <c r="O60" s="54">
        <f t="shared" si="6"/>
        <v>0.011364583333333332</v>
      </c>
      <c r="P60" s="54">
        <f t="shared" si="7"/>
        <v>0.0018229166666666671</v>
      </c>
      <c r="Q60" s="93">
        <v>1</v>
      </c>
      <c r="R60" s="9"/>
      <c r="S60" s="120"/>
    </row>
    <row r="61" spans="1:19" ht="32.25" customHeight="1">
      <c r="A61" s="346">
        <v>38</v>
      </c>
      <c r="B61" s="395">
        <v>16</v>
      </c>
      <c r="C61" s="395">
        <v>16</v>
      </c>
      <c r="D61" s="34">
        <f t="shared" si="4"/>
        <v>0.005555555555555556</v>
      </c>
      <c r="E61" s="33">
        <v>0.016984953703703703</v>
      </c>
      <c r="F61" s="399"/>
      <c r="G61" s="399"/>
      <c r="H61" s="387" t="s">
        <v>277</v>
      </c>
      <c r="I61" s="9">
        <v>2000</v>
      </c>
      <c r="J61" s="9">
        <v>2</v>
      </c>
      <c r="K61" s="393" t="s">
        <v>516</v>
      </c>
      <c r="L61" s="395">
        <v>1</v>
      </c>
      <c r="M61" s="395">
        <v>3</v>
      </c>
      <c r="N61" s="149">
        <f t="shared" si="5"/>
        <v>4</v>
      </c>
      <c r="O61" s="54">
        <f t="shared" si="6"/>
        <v>0.011429398148148147</v>
      </c>
      <c r="P61" s="54">
        <f t="shared" si="7"/>
        <v>0.0018877314814814816</v>
      </c>
      <c r="Q61" s="93">
        <v>1</v>
      </c>
      <c r="R61" s="383">
        <v>102</v>
      </c>
      <c r="S61" s="120"/>
    </row>
    <row r="62" spans="1:19" ht="32.25" customHeight="1">
      <c r="A62" s="346">
        <v>39</v>
      </c>
      <c r="B62" s="395">
        <v>37</v>
      </c>
      <c r="C62" s="395">
        <v>37</v>
      </c>
      <c r="D62" s="34">
        <f t="shared" si="4"/>
        <v>0.012847222222222223</v>
      </c>
      <c r="E62" s="33">
        <v>0.024285879629629626</v>
      </c>
      <c r="F62" s="365"/>
      <c r="G62" s="365"/>
      <c r="H62" s="387" t="s">
        <v>280</v>
      </c>
      <c r="I62" s="9">
        <v>2001</v>
      </c>
      <c r="J62" s="9">
        <v>2</v>
      </c>
      <c r="K62" s="393" t="s">
        <v>516</v>
      </c>
      <c r="L62" s="395">
        <v>1</v>
      </c>
      <c r="M62" s="395">
        <v>1</v>
      </c>
      <c r="N62" s="149">
        <f t="shared" si="5"/>
        <v>2</v>
      </c>
      <c r="O62" s="54">
        <f t="shared" si="6"/>
        <v>0.011438657407407403</v>
      </c>
      <c r="P62" s="54">
        <f t="shared" si="7"/>
        <v>0.0018969907407407373</v>
      </c>
      <c r="Q62" s="93">
        <v>1</v>
      </c>
      <c r="R62" s="383">
        <v>101</v>
      </c>
      <c r="S62" s="120"/>
    </row>
    <row r="63" spans="1:19" ht="32.25" customHeight="1">
      <c r="A63" s="346">
        <v>40</v>
      </c>
      <c r="B63" s="395">
        <v>23</v>
      </c>
      <c r="C63" s="395">
        <v>23</v>
      </c>
      <c r="D63" s="34">
        <f t="shared" si="4"/>
        <v>0.007986111111111112</v>
      </c>
      <c r="E63" s="33">
        <v>0.01874652777777778</v>
      </c>
      <c r="F63" s="365">
        <v>0.0006944444444444445</v>
      </c>
      <c r="G63" s="399"/>
      <c r="H63" s="387" t="s">
        <v>417</v>
      </c>
      <c r="I63" s="9">
        <v>2000</v>
      </c>
      <c r="J63" s="9">
        <v>3</v>
      </c>
      <c r="K63" s="95" t="s">
        <v>414</v>
      </c>
      <c r="L63" s="395">
        <v>3</v>
      </c>
      <c r="M63" s="395">
        <v>5</v>
      </c>
      <c r="N63" s="149">
        <f t="shared" si="5"/>
        <v>8</v>
      </c>
      <c r="O63" s="54">
        <f t="shared" si="6"/>
        <v>0.01145486111111111</v>
      </c>
      <c r="P63" s="54">
        <f t="shared" si="7"/>
        <v>0.0019131944444444448</v>
      </c>
      <c r="Q63" s="93">
        <v>1</v>
      </c>
      <c r="R63" s="383">
        <v>100</v>
      </c>
      <c r="S63" s="120"/>
    </row>
    <row r="64" spans="1:19" ht="32.25" customHeight="1">
      <c r="A64" s="346">
        <v>41</v>
      </c>
      <c r="B64" s="395">
        <v>7</v>
      </c>
      <c r="C64" s="395">
        <v>7</v>
      </c>
      <c r="D64" s="34">
        <f t="shared" si="4"/>
        <v>0.0024305555555555556</v>
      </c>
      <c r="E64" s="33">
        <v>0.014167824074074074</v>
      </c>
      <c r="F64" s="399"/>
      <c r="G64" s="399"/>
      <c r="H64" s="387" t="s">
        <v>485</v>
      </c>
      <c r="I64" s="93">
        <v>2001</v>
      </c>
      <c r="J64" s="9">
        <v>2</v>
      </c>
      <c r="K64" s="95" t="s">
        <v>478</v>
      </c>
      <c r="L64" s="395">
        <v>4</v>
      </c>
      <c r="M64" s="395">
        <v>4</v>
      </c>
      <c r="N64" s="149">
        <f t="shared" si="5"/>
        <v>8</v>
      </c>
      <c r="O64" s="54">
        <f t="shared" si="6"/>
        <v>0.011737268518518518</v>
      </c>
      <c r="P64" s="54">
        <f t="shared" si="7"/>
        <v>0.002195601851851853</v>
      </c>
      <c r="Q64" s="93">
        <v>1</v>
      </c>
      <c r="R64" s="383"/>
      <c r="S64" s="120"/>
    </row>
    <row r="65" spans="1:19" ht="32.25" customHeight="1">
      <c r="A65" s="346">
        <v>42</v>
      </c>
      <c r="B65" s="395">
        <v>33</v>
      </c>
      <c r="C65" s="395">
        <v>33</v>
      </c>
      <c r="D65" s="34">
        <f t="shared" si="4"/>
        <v>0.011458333333333334</v>
      </c>
      <c r="E65" s="33">
        <v>0.023354166666666665</v>
      </c>
      <c r="F65" s="399"/>
      <c r="G65" s="399"/>
      <c r="H65" s="387" t="s">
        <v>393</v>
      </c>
      <c r="I65" s="93">
        <v>2001</v>
      </c>
      <c r="J65" s="9">
        <v>2</v>
      </c>
      <c r="K65" s="95" t="s">
        <v>388</v>
      </c>
      <c r="L65" s="395">
        <v>5</v>
      </c>
      <c r="M65" s="395">
        <v>5</v>
      </c>
      <c r="N65" s="149">
        <f t="shared" si="5"/>
        <v>10</v>
      </c>
      <c r="O65" s="54">
        <f t="shared" si="6"/>
        <v>0.011895833333333331</v>
      </c>
      <c r="P65" s="54">
        <f t="shared" si="7"/>
        <v>0.002354166666666666</v>
      </c>
      <c r="Q65" s="93">
        <v>1</v>
      </c>
      <c r="R65" s="383">
        <v>99</v>
      </c>
      <c r="S65" s="120"/>
    </row>
    <row r="66" spans="1:19" ht="32.25" customHeight="1">
      <c r="A66" s="346">
        <v>43</v>
      </c>
      <c r="B66" s="395">
        <v>30</v>
      </c>
      <c r="C66" s="395">
        <v>30</v>
      </c>
      <c r="D66" s="34">
        <f t="shared" si="4"/>
        <v>0.010416666666666668</v>
      </c>
      <c r="E66" s="33">
        <v>0.02250231481481482</v>
      </c>
      <c r="F66" s="400"/>
      <c r="G66" s="400"/>
      <c r="H66" s="387" t="s">
        <v>418</v>
      </c>
      <c r="I66" s="9">
        <v>2000</v>
      </c>
      <c r="J66" s="9">
        <v>1</v>
      </c>
      <c r="K66" s="95" t="s">
        <v>414</v>
      </c>
      <c r="L66" s="395">
        <v>4</v>
      </c>
      <c r="M66" s="395">
        <v>2</v>
      </c>
      <c r="N66" s="149">
        <f t="shared" si="5"/>
        <v>6</v>
      </c>
      <c r="O66" s="54">
        <f t="shared" si="6"/>
        <v>0.012085648148148151</v>
      </c>
      <c r="P66" s="54">
        <f t="shared" si="7"/>
        <v>0.0025439814814814856</v>
      </c>
      <c r="Q66" s="93">
        <v>1</v>
      </c>
      <c r="R66" s="383">
        <v>98</v>
      </c>
      <c r="S66" s="120"/>
    </row>
    <row r="67" spans="1:19" ht="32.25" customHeight="1">
      <c r="A67" s="346">
        <v>44</v>
      </c>
      <c r="B67" s="395">
        <v>43</v>
      </c>
      <c r="C67" s="395">
        <v>43</v>
      </c>
      <c r="D67" s="34">
        <f t="shared" si="4"/>
        <v>0.014930555555555556</v>
      </c>
      <c r="E67" s="33">
        <v>0.02740162037037037</v>
      </c>
      <c r="F67" s="365"/>
      <c r="G67" s="365"/>
      <c r="H67" s="387" t="s">
        <v>419</v>
      </c>
      <c r="I67" s="9">
        <v>2000</v>
      </c>
      <c r="J67" s="9">
        <v>1</v>
      </c>
      <c r="K67" s="95" t="s">
        <v>414</v>
      </c>
      <c r="L67" s="395">
        <v>4</v>
      </c>
      <c r="M67" s="395">
        <v>2</v>
      </c>
      <c r="N67" s="149">
        <f t="shared" si="5"/>
        <v>6</v>
      </c>
      <c r="O67" s="54">
        <f t="shared" si="6"/>
        <v>0.012471064814814815</v>
      </c>
      <c r="P67" s="54">
        <f t="shared" si="7"/>
        <v>0.0029293981481481497</v>
      </c>
      <c r="Q67" s="93">
        <v>1</v>
      </c>
      <c r="R67" s="383"/>
      <c r="S67" s="120"/>
    </row>
    <row r="68" spans="1:19" ht="32.25" customHeight="1">
      <c r="A68" s="346">
        <v>45</v>
      </c>
      <c r="B68" s="395">
        <v>26</v>
      </c>
      <c r="C68" s="395">
        <v>26</v>
      </c>
      <c r="D68" s="34">
        <f t="shared" si="4"/>
        <v>0.009027777777777779</v>
      </c>
      <c r="E68" s="33">
        <v>0.02164351851851852</v>
      </c>
      <c r="F68" s="400"/>
      <c r="G68" s="400"/>
      <c r="H68" s="343" t="s">
        <v>452</v>
      </c>
      <c r="I68" s="207">
        <v>2001</v>
      </c>
      <c r="J68" s="26">
        <v>3</v>
      </c>
      <c r="K68" s="95" t="s">
        <v>444</v>
      </c>
      <c r="L68" s="395">
        <v>2</v>
      </c>
      <c r="M68" s="395">
        <v>2</v>
      </c>
      <c r="N68" s="149">
        <f t="shared" si="5"/>
        <v>4</v>
      </c>
      <c r="O68" s="54">
        <f t="shared" si="6"/>
        <v>0.012615740740740742</v>
      </c>
      <c r="P68" s="54">
        <f t="shared" si="7"/>
        <v>0.0030740740740740763</v>
      </c>
      <c r="Q68" s="93">
        <v>1</v>
      </c>
      <c r="R68" s="383">
        <v>97</v>
      </c>
      <c r="S68" s="120"/>
    </row>
    <row r="69" spans="1:19" ht="32.25" customHeight="1">
      <c r="A69" s="346">
        <v>46</v>
      </c>
      <c r="B69" s="395">
        <v>20</v>
      </c>
      <c r="C69" s="395">
        <v>20</v>
      </c>
      <c r="D69" s="34">
        <f t="shared" si="4"/>
        <v>0.006944444444444445</v>
      </c>
      <c r="E69" s="33">
        <v>0.019569444444444445</v>
      </c>
      <c r="F69" s="399"/>
      <c r="G69" s="399"/>
      <c r="H69" s="387" t="s">
        <v>189</v>
      </c>
      <c r="I69" s="93">
        <v>2001</v>
      </c>
      <c r="J69" s="9">
        <v>1</v>
      </c>
      <c r="K69" s="95" t="s">
        <v>425</v>
      </c>
      <c r="L69" s="395">
        <v>5</v>
      </c>
      <c r="M69" s="395">
        <v>5</v>
      </c>
      <c r="N69" s="149">
        <f t="shared" si="5"/>
        <v>10</v>
      </c>
      <c r="O69" s="54">
        <f t="shared" si="6"/>
        <v>0.012625</v>
      </c>
      <c r="P69" s="54">
        <f t="shared" si="7"/>
        <v>0.0030833333333333355</v>
      </c>
      <c r="Q69" s="93">
        <v>1</v>
      </c>
      <c r="R69" s="383"/>
      <c r="S69" s="120"/>
    </row>
    <row r="70" spans="1:19" ht="32.25" customHeight="1">
      <c r="A70" s="346">
        <v>47</v>
      </c>
      <c r="B70" s="395">
        <v>48</v>
      </c>
      <c r="C70" s="395">
        <v>48</v>
      </c>
      <c r="D70" s="34">
        <f t="shared" si="4"/>
        <v>0.016666666666666666</v>
      </c>
      <c r="E70" s="33">
        <v>0.029776620370370366</v>
      </c>
      <c r="F70" s="365"/>
      <c r="G70" s="365"/>
      <c r="H70" s="387" t="s">
        <v>426</v>
      </c>
      <c r="I70" s="93">
        <v>2002</v>
      </c>
      <c r="J70" s="9">
        <v>2</v>
      </c>
      <c r="K70" s="95" t="s">
        <v>425</v>
      </c>
      <c r="L70" s="395">
        <v>3</v>
      </c>
      <c r="M70" s="395">
        <v>3</v>
      </c>
      <c r="N70" s="149">
        <f t="shared" si="5"/>
        <v>6</v>
      </c>
      <c r="O70" s="54">
        <f t="shared" si="6"/>
        <v>0.0131099537037037</v>
      </c>
      <c r="P70" s="54">
        <f t="shared" si="7"/>
        <v>0.0035682870370370347</v>
      </c>
      <c r="Q70" s="162">
        <v>2</v>
      </c>
      <c r="R70" s="383"/>
      <c r="S70" s="120"/>
    </row>
    <row r="71" spans="1:19" ht="32.25" customHeight="1">
      <c r="A71" s="346">
        <v>48</v>
      </c>
      <c r="B71" s="395">
        <v>38</v>
      </c>
      <c r="C71" s="395">
        <v>38</v>
      </c>
      <c r="D71" s="34">
        <f t="shared" si="4"/>
        <v>0.013194444444444444</v>
      </c>
      <c r="E71" s="33">
        <v>0.02652083333333333</v>
      </c>
      <c r="F71" s="365"/>
      <c r="G71" s="365"/>
      <c r="H71" s="387" t="s">
        <v>450</v>
      </c>
      <c r="I71" s="93">
        <v>2000</v>
      </c>
      <c r="J71" s="9">
        <v>2</v>
      </c>
      <c r="K71" s="95" t="s">
        <v>444</v>
      </c>
      <c r="L71" s="395">
        <v>2</v>
      </c>
      <c r="M71" s="395">
        <v>5</v>
      </c>
      <c r="N71" s="149">
        <f t="shared" si="5"/>
        <v>7</v>
      </c>
      <c r="O71" s="54">
        <f t="shared" si="6"/>
        <v>0.013326388888888886</v>
      </c>
      <c r="P71" s="54">
        <f t="shared" si="7"/>
        <v>0.0037847222222222206</v>
      </c>
      <c r="Q71" s="162">
        <v>2</v>
      </c>
      <c r="R71" s="383">
        <v>96</v>
      </c>
      <c r="S71" s="120"/>
    </row>
    <row r="72" spans="1:19" ht="32.25" customHeight="1">
      <c r="A72" s="346">
        <v>49</v>
      </c>
      <c r="B72" s="358">
        <v>49</v>
      </c>
      <c r="C72" s="358">
        <v>49</v>
      </c>
      <c r="D72" s="34">
        <f t="shared" si="4"/>
        <v>0.01701388888888889</v>
      </c>
      <c r="E72" s="33">
        <v>0.031057870370370375</v>
      </c>
      <c r="F72" s="365"/>
      <c r="G72" s="365"/>
      <c r="H72" s="387" t="s">
        <v>281</v>
      </c>
      <c r="I72" s="9">
        <v>2001</v>
      </c>
      <c r="J72" s="9">
        <v>3</v>
      </c>
      <c r="K72" s="393" t="s">
        <v>516</v>
      </c>
      <c r="L72" s="383">
        <v>5</v>
      </c>
      <c r="M72" s="383">
        <v>3</v>
      </c>
      <c r="N72" s="149">
        <f t="shared" si="5"/>
        <v>8</v>
      </c>
      <c r="O72" s="54">
        <f t="shared" si="6"/>
        <v>0.014043981481481484</v>
      </c>
      <c r="P72" s="54">
        <f t="shared" si="7"/>
        <v>0.004502314814814818</v>
      </c>
      <c r="Q72" s="162">
        <v>2</v>
      </c>
      <c r="R72" s="383"/>
      <c r="S72" s="120"/>
    </row>
    <row r="73" spans="1:19" ht="32.25" customHeight="1">
      <c r="A73" s="9"/>
      <c r="B73" s="9">
        <v>4</v>
      </c>
      <c r="C73" s="9">
        <v>4</v>
      </c>
      <c r="D73" s="34">
        <f t="shared" si="4"/>
        <v>0.001388888888888889</v>
      </c>
      <c r="E73" s="33">
        <v>0.041666666666666664</v>
      </c>
      <c r="F73" s="362"/>
      <c r="G73" s="362"/>
      <c r="H73" s="397" t="s">
        <v>394</v>
      </c>
      <c r="I73" s="93">
        <v>2001</v>
      </c>
      <c r="J73" s="9">
        <v>2</v>
      </c>
      <c r="K73" s="95" t="s">
        <v>388</v>
      </c>
      <c r="L73" s="9"/>
      <c r="M73" s="9"/>
      <c r="N73" s="149">
        <f t="shared" si="5"/>
        <v>0</v>
      </c>
      <c r="O73" s="54" t="s">
        <v>611</v>
      </c>
      <c r="P73" s="54"/>
      <c r="Q73" s="93"/>
      <c r="R73" s="9"/>
      <c r="S73" s="120"/>
    </row>
    <row r="74" spans="1:20" ht="15.75" customHeight="1">
      <c r="A74" s="487" t="s">
        <v>366</v>
      </c>
      <c r="B74" s="487"/>
      <c r="C74" s="487"/>
      <c r="D74" s="487"/>
      <c r="E74" s="487"/>
      <c r="F74" s="487"/>
      <c r="G74" s="487"/>
      <c r="H74" s="487"/>
      <c r="I74" s="487"/>
      <c r="J74" s="487"/>
      <c r="K74" s="487"/>
      <c r="L74" s="487"/>
      <c r="M74" s="487"/>
      <c r="N74" s="487"/>
      <c r="O74" s="487"/>
      <c r="P74" s="487"/>
      <c r="Q74" s="487"/>
      <c r="R74" s="487"/>
      <c r="S74" s="366"/>
      <c r="T74" s="366"/>
    </row>
    <row r="75" spans="1:20" ht="15">
      <c r="A75" s="486" t="s">
        <v>367</v>
      </c>
      <c r="B75" s="486"/>
      <c r="C75" s="486"/>
      <c r="D75" s="486"/>
      <c r="E75" s="486"/>
      <c r="F75" s="486"/>
      <c r="G75" s="486"/>
      <c r="H75" s="486"/>
      <c r="I75" s="486"/>
      <c r="J75" s="486"/>
      <c r="K75" s="486"/>
      <c r="L75" s="486"/>
      <c r="M75" s="486"/>
      <c r="N75" s="486"/>
      <c r="O75" s="486"/>
      <c r="P75" s="486"/>
      <c r="Q75" s="486"/>
      <c r="R75" s="486"/>
      <c r="S75" s="367"/>
      <c r="T75" s="367"/>
    </row>
    <row r="76" spans="1:20" ht="15">
      <c r="A76" s="460" t="s">
        <v>617</v>
      </c>
      <c r="B76" s="460"/>
      <c r="C76" s="460"/>
      <c r="D76" s="460"/>
      <c r="E76" s="460"/>
      <c r="F76" s="460"/>
      <c r="G76" s="460"/>
      <c r="H76" s="460"/>
      <c r="I76" s="460"/>
      <c r="J76" s="460"/>
      <c r="K76" s="460"/>
      <c r="L76" s="460"/>
      <c r="M76" s="460"/>
      <c r="N76" s="460"/>
      <c r="O76" s="460"/>
      <c r="P76" s="460"/>
      <c r="Q76" s="460"/>
      <c r="R76" s="460"/>
      <c r="S76" s="1"/>
      <c r="T76" s="1"/>
    </row>
    <row r="77" spans="1:20" ht="15">
      <c r="A77" s="487" t="s">
        <v>1</v>
      </c>
      <c r="B77" s="487"/>
      <c r="C77" s="487"/>
      <c r="D77" s="487"/>
      <c r="E77" s="487"/>
      <c r="F77" s="487"/>
      <c r="G77" s="487"/>
      <c r="H77" s="487"/>
      <c r="I77" s="487"/>
      <c r="J77" s="487"/>
      <c r="K77" s="487"/>
      <c r="L77" s="487"/>
      <c r="M77" s="487"/>
      <c r="N77" s="487"/>
      <c r="O77" s="487"/>
      <c r="P77" s="487"/>
      <c r="Q77" s="487"/>
      <c r="R77" s="487"/>
      <c r="S77" s="366"/>
      <c r="T77" s="366"/>
    </row>
    <row r="78" spans="1:20" ht="15">
      <c r="A78" s="487" t="s">
        <v>368</v>
      </c>
      <c r="B78" s="487"/>
      <c r="C78" s="487"/>
      <c r="D78" s="487"/>
      <c r="E78" s="487"/>
      <c r="F78" s="487"/>
      <c r="G78" s="487"/>
      <c r="H78" s="487"/>
      <c r="I78" s="487"/>
      <c r="J78" s="487"/>
      <c r="K78" s="487"/>
      <c r="L78" s="487"/>
      <c r="M78" s="487"/>
      <c r="N78" s="487"/>
      <c r="O78" s="487"/>
      <c r="P78" s="487"/>
      <c r="Q78" s="487"/>
      <c r="R78" s="487"/>
      <c r="S78" s="366"/>
      <c r="T78" s="366"/>
    </row>
    <row r="79" spans="1:20" ht="15" customHeight="1">
      <c r="A79" s="488" t="s">
        <v>646</v>
      </c>
      <c r="B79" s="488"/>
      <c r="C79" s="488"/>
      <c r="D79" s="488"/>
      <c r="E79" s="488"/>
      <c r="F79" s="488"/>
      <c r="G79" s="488"/>
      <c r="H79" s="488"/>
      <c r="I79" s="488"/>
      <c r="J79" s="488"/>
      <c r="K79" s="488"/>
      <c r="L79" s="488"/>
      <c r="M79" s="488"/>
      <c r="N79" s="488"/>
      <c r="O79" s="488"/>
      <c r="P79" s="488"/>
      <c r="Q79" s="488"/>
      <c r="R79" s="488"/>
      <c r="S79" s="368"/>
      <c r="T79" s="368"/>
    </row>
    <row r="80" spans="1:21" ht="15">
      <c r="A80" s="460" t="s">
        <v>647</v>
      </c>
      <c r="B80" s="460"/>
      <c r="C80" s="460"/>
      <c r="D80" s="460"/>
      <c r="E80" s="460"/>
      <c r="F80" s="460"/>
      <c r="G80" s="460"/>
      <c r="H80" s="460"/>
      <c r="I80" s="460"/>
      <c r="J80" s="460"/>
      <c r="K80" s="460"/>
      <c r="L80" s="460"/>
      <c r="M80" s="460"/>
      <c r="N80" s="460"/>
      <c r="O80" s="460"/>
      <c r="P80" s="460"/>
      <c r="Q80" s="460"/>
      <c r="R80" s="460"/>
      <c r="S80" s="1"/>
      <c r="T80" s="1"/>
      <c r="U80" s="80"/>
    </row>
    <row r="81" spans="1:21" ht="15">
      <c r="A81" s="487" t="s">
        <v>369</v>
      </c>
      <c r="B81" s="487"/>
      <c r="C81" s="487"/>
      <c r="D81" s="487"/>
      <c r="E81" s="487"/>
      <c r="F81" s="487"/>
      <c r="G81" s="487"/>
      <c r="H81" s="487"/>
      <c r="I81" s="487"/>
      <c r="J81" s="487"/>
      <c r="K81" s="487"/>
      <c r="L81" s="487"/>
      <c r="M81" s="487"/>
      <c r="N81" s="487"/>
      <c r="O81" s="487"/>
      <c r="P81" s="487"/>
      <c r="Q81" s="487"/>
      <c r="R81" s="487"/>
      <c r="S81" s="366"/>
      <c r="T81" s="366"/>
      <c r="U81" s="80"/>
    </row>
    <row r="82" spans="1:21" ht="15">
      <c r="A82" s="490" t="s">
        <v>618</v>
      </c>
      <c r="B82" s="490"/>
      <c r="C82" s="490"/>
      <c r="D82" s="490"/>
      <c r="E82" s="490"/>
      <c r="F82" s="490"/>
      <c r="G82" s="490"/>
      <c r="H82" s="490"/>
      <c r="I82" s="490"/>
      <c r="J82" s="490"/>
      <c r="K82" s="490"/>
      <c r="L82" s="490"/>
      <c r="M82" s="490"/>
      <c r="N82" s="490"/>
      <c r="O82" s="490"/>
      <c r="P82" s="490"/>
      <c r="Q82" s="490"/>
      <c r="R82" s="490"/>
      <c r="S82" s="366"/>
      <c r="T82" s="366"/>
      <c r="U82" s="53"/>
    </row>
    <row r="83" spans="1:21" ht="15">
      <c r="A83" s="587" t="s">
        <v>638</v>
      </c>
      <c r="B83" s="587"/>
      <c r="C83" s="587"/>
      <c r="D83" s="587"/>
      <c r="E83" s="587"/>
      <c r="F83" s="587"/>
      <c r="G83" s="587"/>
      <c r="H83" s="587"/>
      <c r="I83" s="587"/>
      <c r="J83" s="587"/>
      <c r="K83" s="587"/>
      <c r="L83" s="587"/>
      <c r="M83" s="587"/>
      <c r="N83" s="587"/>
      <c r="O83" s="587"/>
      <c r="P83" s="587"/>
      <c r="Q83" s="587"/>
      <c r="R83" s="587"/>
      <c r="S83" s="367"/>
      <c r="T83" s="367"/>
      <c r="U83" s="80"/>
    </row>
    <row r="84" spans="1:21" ht="15" customHeight="1">
      <c r="A84" s="586" t="s">
        <v>370</v>
      </c>
      <c r="B84" s="584"/>
      <c r="C84" s="584"/>
      <c r="D84" s="584"/>
      <c r="E84" s="584"/>
      <c r="F84" s="584"/>
      <c r="G84" s="584"/>
      <c r="H84" s="584"/>
      <c r="I84" s="584"/>
      <c r="J84" s="584"/>
      <c r="K84" s="584"/>
      <c r="L84" s="584" t="s">
        <v>371</v>
      </c>
      <c r="M84" s="584"/>
      <c r="N84" s="584"/>
      <c r="O84" s="584"/>
      <c r="P84" s="584"/>
      <c r="Q84" s="584"/>
      <c r="R84" s="585"/>
      <c r="S84" s="369"/>
      <c r="T84" s="369"/>
      <c r="U84" s="80"/>
    </row>
    <row r="85" spans="1:20" ht="25.5" customHeight="1">
      <c r="A85" s="569"/>
      <c r="B85" s="570"/>
      <c r="C85" s="570"/>
      <c r="D85" s="570"/>
      <c r="E85" s="570"/>
      <c r="F85" s="570"/>
      <c r="G85" s="570"/>
      <c r="H85" s="570"/>
      <c r="I85" s="570"/>
      <c r="J85" s="570"/>
      <c r="K85" s="570"/>
      <c r="L85" s="570"/>
      <c r="M85" s="570"/>
      <c r="N85" s="570"/>
      <c r="O85" s="570"/>
      <c r="P85" s="570"/>
      <c r="Q85" s="570"/>
      <c r="R85" s="572"/>
      <c r="S85" s="369"/>
      <c r="T85" s="369"/>
    </row>
  </sheetData>
  <sheetProtection/>
  <mergeCells count="56">
    <mergeCell ref="A5:I5"/>
    <mergeCell ref="A1:I4"/>
    <mergeCell ref="J1:M5"/>
    <mergeCell ref="N1:R5"/>
    <mergeCell ref="A7:R7"/>
    <mergeCell ref="A6:R6"/>
    <mergeCell ref="L84:R85"/>
    <mergeCell ref="A84:K85"/>
    <mergeCell ref="A79:R79"/>
    <mergeCell ref="A80:R80"/>
    <mergeCell ref="A81:R81"/>
    <mergeCell ref="A82:R82"/>
    <mergeCell ref="A83:R83"/>
    <mergeCell ref="L22:N22"/>
    <mergeCell ref="Q22:Q23"/>
    <mergeCell ref="A74:R74"/>
    <mergeCell ref="A75:R75"/>
    <mergeCell ref="A76:R76"/>
    <mergeCell ref="P22:P23"/>
    <mergeCell ref="R22:R23"/>
    <mergeCell ref="H22:H23"/>
    <mergeCell ref="I22:I23"/>
    <mergeCell ref="J22:J23"/>
    <mergeCell ref="K22:K23"/>
    <mergeCell ref="B22:B23"/>
    <mergeCell ref="G22:G23"/>
    <mergeCell ref="A77:R77"/>
    <mergeCell ref="A78:R78"/>
    <mergeCell ref="A16:K16"/>
    <mergeCell ref="A17:K17"/>
    <mergeCell ref="A18:K18"/>
    <mergeCell ref="L16:R16"/>
    <mergeCell ref="L17:R17"/>
    <mergeCell ref="L18:R18"/>
    <mergeCell ref="K19:R19"/>
    <mergeCell ref="K20:R20"/>
    <mergeCell ref="A22:A23"/>
    <mergeCell ref="C22:C23"/>
    <mergeCell ref="D22:D23"/>
    <mergeCell ref="E22:E23"/>
    <mergeCell ref="F22:F23"/>
    <mergeCell ref="O22:O23"/>
    <mergeCell ref="A21:K21"/>
    <mergeCell ref="L21:R21"/>
    <mergeCell ref="A11:R12"/>
    <mergeCell ref="A8:K8"/>
    <mergeCell ref="L8:R8"/>
    <mergeCell ref="A9:K10"/>
    <mergeCell ref="L9:R9"/>
    <mergeCell ref="L10:R10"/>
    <mergeCell ref="A13:K13"/>
    <mergeCell ref="A14:K14"/>
    <mergeCell ref="A15:K15"/>
    <mergeCell ref="L13:R13"/>
    <mergeCell ref="L14:R14"/>
    <mergeCell ref="L15:R15"/>
  </mergeCells>
  <printOptions/>
  <pageMargins left="0.2362204724409449" right="0.2362204724409449" top="0.7480314960629921" bottom="0.7480314960629921" header="0.31496062992125984" footer="0.31496062992125984"/>
  <pageSetup horizontalDpi="300" verticalDpi="300" orientation="portrait" paperSize="9" scale="7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51"/>
  <sheetViews>
    <sheetView zoomScalePageLayoutView="0" workbookViewId="0" topLeftCell="A1">
      <selection activeCell="G61" sqref="G61"/>
    </sheetView>
  </sheetViews>
  <sheetFormatPr defaultColWidth="9.140625" defaultRowHeight="15"/>
  <cols>
    <col min="1" max="1" width="3.421875" style="0" customWidth="1"/>
    <col min="2" max="2" width="4.28125" style="0" customWidth="1"/>
    <col min="3" max="3" width="9.140625" style="0" hidden="1" customWidth="1"/>
    <col min="4" max="4" width="18.140625" style="0" customWidth="1"/>
    <col min="5" max="5" width="7.421875" style="0" customWidth="1"/>
    <col min="6" max="6" width="7.8515625" style="0" customWidth="1"/>
    <col min="7" max="7" width="20.8515625" style="0" customWidth="1"/>
    <col min="8" max="11" width="3.421875" style="0" customWidth="1"/>
    <col min="12" max="12" width="5.57421875" style="0" customWidth="1"/>
    <col min="13" max="13" width="9.140625" style="0" customWidth="1"/>
    <col min="14" max="14" width="11.57421875" style="0" customWidth="1"/>
    <col min="15" max="15" width="5.57421875" style="0" hidden="1" customWidth="1"/>
    <col min="16" max="16" width="7.140625" style="0" customWidth="1"/>
  </cols>
  <sheetData>
    <row r="1" spans="1:16" ht="15">
      <c r="A1" s="456"/>
      <c r="B1" s="456"/>
      <c r="C1" s="456"/>
      <c r="D1" s="456"/>
      <c r="E1" s="564" t="s">
        <v>129</v>
      </c>
      <c r="F1" s="564"/>
      <c r="G1" s="564"/>
      <c r="H1" s="564"/>
      <c r="I1" s="564"/>
      <c r="J1" s="564"/>
      <c r="K1" s="564"/>
      <c r="L1" s="564"/>
      <c r="M1" s="564"/>
      <c r="N1" s="456"/>
      <c r="O1" s="456"/>
      <c r="P1" s="456"/>
    </row>
    <row r="2" spans="1:16" ht="15">
      <c r="A2" s="456"/>
      <c r="B2" s="456"/>
      <c r="C2" s="456"/>
      <c r="D2" s="456"/>
      <c r="E2" s="564"/>
      <c r="F2" s="564"/>
      <c r="G2" s="564"/>
      <c r="H2" s="564"/>
      <c r="I2" s="564"/>
      <c r="J2" s="564"/>
      <c r="K2" s="564"/>
      <c r="L2" s="564"/>
      <c r="M2" s="564"/>
      <c r="N2" s="456"/>
      <c r="O2" s="456"/>
      <c r="P2" s="456"/>
    </row>
    <row r="3" spans="1:16" ht="15">
      <c r="A3" s="456"/>
      <c r="B3" s="456"/>
      <c r="C3" s="456"/>
      <c r="D3" s="456"/>
      <c r="E3" s="564"/>
      <c r="F3" s="564"/>
      <c r="G3" s="564"/>
      <c r="H3" s="564"/>
      <c r="I3" s="564"/>
      <c r="J3" s="564"/>
      <c r="K3" s="564"/>
      <c r="L3" s="564"/>
      <c r="M3" s="564"/>
      <c r="N3" s="456"/>
      <c r="O3" s="456"/>
      <c r="P3" s="456"/>
    </row>
    <row r="4" spans="1:16" ht="15">
      <c r="A4" s="456"/>
      <c r="B4" s="456"/>
      <c r="C4" s="456"/>
      <c r="D4" s="456"/>
      <c r="E4" s="564"/>
      <c r="F4" s="564"/>
      <c r="G4" s="564"/>
      <c r="H4" s="564"/>
      <c r="I4" s="564"/>
      <c r="J4" s="564"/>
      <c r="K4" s="564"/>
      <c r="L4" s="564"/>
      <c r="M4" s="564"/>
      <c r="N4" s="456"/>
      <c r="O4" s="456"/>
      <c r="P4" s="456"/>
    </row>
    <row r="5" spans="1:16" ht="15">
      <c r="A5" s="513"/>
      <c r="B5" s="513"/>
      <c r="C5" s="513"/>
      <c r="D5" s="513"/>
      <c r="E5" s="565"/>
      <c r="F5" s="565"/>
      <c r="G5" s="565"/>
      <c r="H5" s="565"/>
      <c r="I5" s="565"/>
      <c r="J5" s="565"/>
      <c r="K5" s="565"/>
      <c r="L5" s="565"/>
      <c r="M5" s="565"/>
      <c r="N5" s="456"/>
      <c r="O5" s="456"/>
      <c r="P5" s="456"/>
    </row>
    <row r="6" spans="1:16" ht="15">
      <c r="A6" s="577" t="s">
        <v>92</v>
      </c>
      <c r="B6" s="577"/>
      <c r="C6" s="577"/>
      <c r="D6" s="577"/>
      <c r="E6" s="577"/>
      <c r="F6" s="577"/>
      <c r="G6" s="577"/>
      <c r="H6" s="578" t="s">
        <v>130</v>
      </c>
      <c r="I6" s="578"/>
      <c r="J6" s="578"/>
      <c r="K6" s="578"/>
      <c r="L6" s="578"/>
      <c r="M6" s="578"/>
      <c r="N6" s="578"/>
      <c r="O6" s="578"/>
      <c r="P6" s="578"/>
    </row>
    <row r="7" spans="1:16" ht="15">
      <c r="A7" s="576"/>
      <c r="B7" s="576"/>
      <c r="C7" s="576"/>
      <c r="D7" s="576"/>
      <c r="E7" s="576"/>
      <c r="F7" s="576"/>
      <c r="G7" s="576"/>
      <c r="H7" s="461" t="s">
        <v>149</v>
      </c>
      <c r="I7" s="461"/>
      <c r="J7" s="461"/>
      <c r="K7" s="461"/>
      <c r="L7" s="461"/>
      <c r="M7" s="461"/>
      <c r="N7" s="461"/>
      <c r="O7" s="461"/>
      <c r="P7" s="461"/>
    </row>
    <row r="8" spans="1:16" ht="15">
      <c r="A8" s="576"/>
      <c r="B8" s="576"/>
      <c r="C8" s="576"/>
      <c r="D8" s="576"/>
      <c r="E8" s="576"/>
      <c r="F8" s="576"/>
      <c r="G8" s="576"/>
      <c r="H8" s="461" t="s">
        <v>150</v>
      </c>
      <c r="I8" s="461"/>
      <c r="J8" s="461"/>
      <c r="K8" s="461"/>
      <c r="L8" s="461"/>
      <c r="M8" s="461"/>
      <c r="N8" s="461"/>
      <c r="O8" s="461"/>
      <c r="P8" s="461"/>
    </row>
    <row r="9" spans="1:16" ht="15">
      <c r="A9" s="523" t="s">
        <v>147</v>
      </c>
      <c r="B9" s="523"/>
      <c r="C9" s="523"/>
      <c r="D9" s="523"/>
      <c r="E9" s="523"/>
      <c r="F9" s="523"/>
      <c r="G9" s="523"/>
      <c r="H9" s="523"/>
      <c r="I9" s="523"/>
      <c r="J9" s="523"/>
      <c r="K9" s="523"/>
      <c r="L9" s="523"/>
      <c r="M9" s="523"/>
      <c r="N9" s="523"/>
      <c r="O9" s="523"/>
      <c r="P9" s="523"/>
    </row>
    <row r="10" spans="1:16" ht="33" customHeight="1">
      <c r="A10" s="523"/>
      <c r="B10" s="523"/>
      <c r="C10" s="523"/>
      <c r="D10" s="523"/>
      <c r="E10" s="523"/>
      <c r="F10" s="523"/>
      <c r="G10" s="523"/>
      <c r="H10" s="523"/>
      <c r="I10" s="523"/>
      <c r="J10" s="523"/>
      <c r="K10" s="523"/>
      <c r="L10" s="523"/>
      <c r="M10" s="523"/>
      <c r="N10" s="523"/>
      <c r="O10" s="523"/>
      <c r="P10" s="523"/>
    </row>
    <row r="11" spans="1:16" ht="15">
      <c r="A11" s="591" t="s">
        <v>1</v>
      </c>
      <c r="B11" s="591"/>
      <c r="C11" s="591"/>
      <c r="D11" s="591"/>
      <c r="E11" s="591"/>
      <c r="F11" s="591"/>
      <c r="G11" s="591"/>
      <c r="H11" s="591"/>
      <c r="I11" s="591"/>
      <c r="J11" s="591"/>
      <c r="K11" s="591"/>
      <c r="L11" s="591"/>
      <c r="M11" s="591"/>
      <c r="N11" s="591"/>
      <c r="O11" s="591"/>
      <c r="P11" s="591"/>
    </row>
    <row r="12" spans="1:16" ht="15">
      <c r="A12" s="592"/>
      <c r="B12" s="592"/>
      <c r="C12" s="592"/>
      <c r="D12" s="592"/>
      <c r="E12" s="592"/>
      <c r="F12" s="592"/>
      <c r="G12" s="447" t="s">
        <v>2</v>
      </c>
      <c r="H12" s="448"/>
      <c r="I12" s="448"/>
      <c r="J12" s="449"/>
      <c r="K12" s="447" t="s">
        <v>3</v>
      </c>
      <c r="L12" s="448"/>
      <c r="M12" s="448"/>
      <c r="N12" s="448"/>
      <c r="O12" s="448"/>
      <c r="P12" s="449"/>
    </row>
    <row r="13" spans="1:16" ht="15">
      <c r="A13" s="465" t="s">
        <v>4</v>
      </c>
      <c r="B13" s="465"/>
      <c r="C13" s="465"/>
      <c r="D13" s="465"/>
      <c r="E13" s="465"/>
      <c r="F13" s="465"/>
      <c r="G13" s="462" t="s">
        <v>5</v>
      </c>
      <c r="H13" s="463"/>
      <c r="I13" s="463"/>
      <c r="J13" s="464"/>
      <c r="K13" s="462" t="s">
        <v>5</v>
      </c>
      <c r="L13" s="463"/>
      <c r="M13" s="463"/>
      <c r="N13" s="463"/>
      <c r="O13" s="463"/>
      <c r="P13" s="464"/>
    </row>
    <row r="14" spans="1:16" ht="15">
      <c r="A14" s="465" t="s">
        <v>93</v>
      </c>
      <c r="B14" s="465"/>
      <c r="C14" s="465"/>
      <c r="D14" s="465"/>
      <c r="E14" s="465"/>
      <c r="F14" s="465"/>
      <c r="G14" s="462" t="s">
        <v>6</v>
      </c>
      <c r="H14" s="463"/>
      <c r="I14" s="463"/>
      <c r="J14" s="464"/>
      <c r="K14" s="462" t="s">
        <v>6</v>
      </c>
      <c r="L14" s="463"/>
      <c r="M14" s="463"/>
      <c r="N14" s="463"/>
      <c r="O14" s="463"/>
      <c r="P14" s="464"/>
    </row>
    <row r="15" spans="1:16" ht="15">
      <c r="A15" s="563" t="s">
        <v>7</v>
      </c>
      <c r="B15" s="563"/>
      <c r="C15" s="563"/>
      <c r="D15" s="563"/>
      <c r="E15" s="563"/>
      <c r="F15" s="563"/>
      <c r="G15" s="462">
        <v>-19</v>
      </c>
      <c r="H15" s="463"/>
      <c r="I15" s="463"/>
      <c r="J15" s="464"/>
      <c r="K15" s="462">
        <v>-19</v>
      </c>
      <c r="L15" s="463"/>
      <c r="M15" s="463"/>
      <c r="N15" s="463"/>
      <c r="O15" s="463"/>
      <c r="P15" s="464"/>
    </row>
    <row r="16" spans="1:16" ht="15">
      <c r="A16" s="465" t="s">
        <v>8</v>
      </c>
      <c r="B16" s="465"/>
      <c r="C16" s="465"/>
      <c r="D16" s="465"/>
      <c r="E16" s="465"/>
      <c r="F16" s="465"/>
      <c r="G16" s="462">
        <v>-18</v>
      </c>
      <c r="H16" s="463"/>
      <c r="I16" s="463"/>
      <c r="J16" s="464"/>
      <c r="K16" s="462">
        <v>-18</v>
      </c>
      <c r="L16" s="463"/>
      <c r="M16" s="463"/>
      <c r="N16" s="463"/>
      <c r="O16" s="463"/>
      <c r="P16" s="464"/>
    </row>
    <row r="17" spans="1:16" ht="15">
      <c r="A17" s="465" t="s">
        <v>9</v>
      </c>
      <c r="B17" s="465"/>
      <c r="C17" s="465"/>
      <c r="D17" s="465"/>
      <c r="E17" s="465"/>
      <c r="F17" s="465"/>
      <c r="G17" s="593">
        <v>0.89</v>
      </c>
      <c r="H17" s="594"/>
      <c r="I17" s="594"/>
      <c r="J17" s="595"/>
      <c r="K17" s="593">
        <v>0.89</v>
      </c>
      <c r="L17" s="594"/>
      <c r="M17" s="594"/>
      <c r="N17" s="594"/>
      <c r="O17" s="594"/>
      <c r="P17" s="595"/>
    </row>
    <row r="18" spans="1:16" ht="15">
      <c r="A18" s="465" t="s">
        <v>10</v>
      </c>
      <c r="B18" s="465"/>
      <c r="C18" s="465"/>
      <c r="D18" s="465"/>
      <c r="E18" s="465"/>
      <c r="F18" s="465"/>
      <c r="G18" s="462" t="s">
        <v>148</v>
      </c>
      <c r="H18" s="463"/>
      <c r="I18" s="463"/>
      <c r="J18" s="464"/>
      <c r="K18" s="593" t="s">
        <v>148</v>
      </c>
      <c r="L18" s="594"/>
      <c r="M18" s="594"/>
      <c r="N18" s="594"/>
      <c r="O18" s="594"/>
      <c r="P18" s="595"/>
    </row>
    <row r="19" spans="1:16" ht="15">
      <c r="A19" s="480" t="s">
        <v>11</v>
      </c>
      <c r="B19" s="480"/>
      <c r="C19" s="480"/>
      <c r="D19" s="480"/>
      <c r="E19" s="480"/>
      <c r="F19" s="480"/>
      <c r="G19" s="480" t="s">
        <v>12</v>
      </c>
      <c r="H19" s="480"/>
      <c r="I19" s="480"/>
      <c r="J19" s="480"/>
      <c r="K19" s="480"/>
      <c r="L19" s="480"/>
      <c r="M19" s="480"/>
      <c r="N19" s="480"/>
      <c r="O19" s="480"/>
      <c r="P19" s="480"/>
    </row>
    <row r="20" spans="1:16" ht="15">
      <c r="A20" s="465" t="s">
        <v>35</v>
      </c>
      <c r="B20" s="465"/>
      <c r="C20" s="465"/>
      <c r="D20" s="465"/>
      <c r="E20" s="465"/>
      <c r="F20" s="465"/>
      <c r="G20" s="466" t="s">
        <v>138</v>
      </c>
      <c r="H20" s="466"/>
      <c r="I20" s="466"/>
      <c r="J20" s="466"/>
      <c r="K20" s="466"/>
      <c r="L20" s="466"/>
      <c r="M20" s="466"/>
      <c r="N20" s="466"/>
      <c r="O20" s="466"/>
      <c r="P20" s="466"/>
    </row>
    <row r="21" spans="1:16" ht="15">
      <c r="A21" s="465" t="s">
        <v>13</v>
      </c>
      <c r="B21" s="465"/>
      <c r="C21" s="465"/>
      <c r="D21" s="465"/>
      <c r="E21" s="465"/>
      <c r="F21" s="465"/>
      <c r="G21" s="466" t="s">
        <v>14</v>
      </c>
      <c r="H21" s="466"/>
      <c r="I21" s="466"/>
      <c r="J21" s="466"/>
      <c r="K21" s="466"/>
      <c r="L21" s="466"/>
      <c r="M21" s="466"/>
      <c r="N21" s="466"/>
      <c r="O21" s="466"/>
      <c r="P21" s="466"/>
    </row>
    <row r="22" spans="1:16" ht="15">
      <c r="A22" s="503" t="s">
        <v>128</v>
      </c>
      <c r="B22" s="503"/>
      <c r="C22" s="503"/>
      <c r="D22" s="503"/>
      <c r="E22" s="503"/>
      <c r="F22" s="503"/>
      <c r="G22" s="466" t="s">
        <v>15</v>
      </c>
      <c r="H22" s="466"/>
      <c r="I22" s="466"/>
      <c r="J22" s="466"/>
      <c r="K22" s="466"/>
      <c r="L22" s="466"/>
      <c r="M22" s="466"/>
      <c r="N22" s="466"/>
      <c r="O22" s="466"/>
      <c r="P22" s="466"/>
    </row>
    <row r="23" spans="1:16" ht="15">
      <c r="A23" s="465" t="s">
        <v>125</v>
      </c>
      <c r="B23" s="465"/>
      <c r="C23" s="465"/>
      <c r="D23" s="465"/>
      <c r="E23" s="465"/>
      <c r="F23" s="465"/>
      <c r="G23" s="466" t="s">
        <v>16</v>
      </c>
      <c r="H23" s="466"/>
      <c r="I23" s="466"/>
      <c r="J23" s="466"/>
      <c r="K23" s="466"/>
      <c r="L23" s="466"/>
      <c r="M23" s="466"/>
      <c r="N23" s="466"/>
      <c r="O23" s="466"/>
      <c r="P23" s="466"/>
    </row>
    <row r="24" spans="1:16" ht="15">
      <c r="A24" s="465" t="s">
        <v>36</v>
      </c>
      <c r="B24" s="465"/>
      <c r="C24" s="465"/>
      <c r="D24" s="465"/>
      <c r="E24" s="465"/>
      <c r="F24" s="465"/>
      <c r="G24" s="623"/>
      <c r="H24" s="623"/>
      <c r="I24" s="623"/>
      <c r="J24" s="623"/>
      <c r="K24" s="623"/>
      <c r="L24" s="623"/>
      <c r="M24" s="623"/>
      <c r="N24" s="623"/>
      <c r="O24" s="623"/>
      <c r="P24" s="623"/>
    </row>
    <row r="25" spans="1:16" ht="15">
      <c r="A25" s="465" t="s">
        <v>94</v>
      </c>
      <c r="B25" s="465"/>
      <c r="C25" s="465"/>
      <c r="D25" s="465"/>
      <c r="E25" s="465"/>
      <c r="F25" s="465"/>
      <c r="G25" s="623"/>
      <c r="H25" s="623"/>
      <c r="I25" s="623"/>
      <c r="J25" s="623"/>
      <c r="K25" s="623"/>
      <c r="L25" s="623"/>
      <c r="M25" s="623"/>
      <c r="N25" s="623"/>
      <c r="O25" s="623"/>
      <c r="P25" s="623"/>
    </row>
    <row r="26" spans="1:16" ht="13.5" customHeight="1">
      <c r="A26" s="550" t="s">
        <v>20</v>
      </c>
      <c r="B26" s="518" t="s">
        <v>21</v>
      </c>
      <c r="C26" s="547" t="s">
        <v>23</v>
      </c>
      <c r="D26" s="553" t="s">
        <v>25</v>
      </c>
      <c r="E26" s="547" t="s">
        <v>26</v>
      </c>
      <c r="F26" s="547" t="s">
        <v>27</v>
      </c>
      <c r="G26" s="552" t="s">
        <v>28</v>
      </c>
      <c r="H26" s="597" t="s">
        <v>137</v>
      </c>
      <c r="I26" s="598"/>
      <c r="J26" s="598"/>
      <c r="K26" s="599"/>
      <c r="L26" s="502" t="s">
        <v>30</v>
      </c>
      <c r="M26" s="552" t="s">
        <v>31</v>
      </c>
      <c r="N26" s="552" t="s">
        <v>32</v>
      </c>
      <c r="O26" s="612" t="s">
        <v>114</v>
      </c>
      <c r="P26" s="560" t="s">
        <v>115</v>
      </c>
    </row>
    <row r="27" spans="1:16" ht="13.5" customHeight="1">
      <c r="A27" s="550"/>
      <c r="B27" s="518"/>
      <c r="C27" s="547"/>
      <c r="D27" s="553"/>
      <c r="E27" s="547"/>
      <c r="F27" s="547"/>
      <c r="G27" s="547"/>
      <c r="H27" s="60" t="s">
        <v>33</v>
      </c>
      <c r="I27" s="60" t="s">
        <v>33</v>
      </c>
      <c r="J27" s="60" t="s">
        <v>34</v>
      </c>
      <c r="K27" s="60" t="s">
        <v>34</v>
      </c>
      <c r="L27" s="611"/>
      <c r="M27" s="547"/>
      <c r="N27" s="547"/>
      <c r="O27" s="613"/>
      <c r="P27" s="561"/>
    </row>
    <row r="28" spans="1:16" ht="19.5" customHeight="1">
      <c r="A28" s="614" t="s">
        <v>103</v>
      </c>
      <c r="B28" s="615"/>
      <c r="C28" s="615"/>
      <c r="D28" s="615"/>
      <c r="E28" s="615"/>
      <c r="F28" s="615"/>
      <c r="G28" s="615"/>
      <c r="H28" s="615"/>
      <c r="I28" s="615"/>
      <c r="J28" s="615"/>
      <c r="K28" s="615"/>
      <c r="L28" s="615"/>
      <c r="M28" s="615"/>
      <c r="N28" s="615"/>
      <c r="O28" s="615"/>
      <c r="P28" s="616"/>
    </row>
    <row r="29" spans="1:16" ht="39.75" customHeight="1">
      <c r="A29" s="9">
        <v>1</v>
      </c>
      <c r="B29" s="9">
        <v>2</v>
      </c>
      <c r="C29" s="33">
        <v>0.028405092592592593</v>
      </c>
      <c r="D29" s="63" t="s">
        <v>97</v>
      </c>
      <c r="E29" s="10">
        <v>1991</v>
      </c>
      <c r="F29" s="10" t="s">
        <v>37</v>
      </c>
      <c r="G29" s="58" t="s">
        <v>53</v>
      </c>
      <c r="H29" s="9">
        <v>0</v>
      </c>
      <c r="I29" s="9">
        <v>1</v>
      </c>
      <c r="J29" s="9">
        <v>3</v>
      </c>
      <c r="K29" s="9">
        <v>2</v>
      </c>
      <c r="L29" s="9">
        <f>H29+I29+J29+K29</f>
        <v>6</v>
      </c>
      <c r="M29" s="33">
        <f>C29</f>
        <v>0.028405092592592593</v>
      </c>
      <c r="N29" s="54">
        <v>0</v>
      </c>
      <c r="O29" s="9"/>
      <c r="P29" s="9">
        <v>150</v>
      </c>
    </row>
    <row r="30" spans="1:16" ht="39.75" customHeight="1">
      <c r="A30" s="9">
        <v>2</v>
      </c>
      <c r="B30" s="9">
        <v>6</v>
      </c>
      <c r="C30" s="33">
        <v>0.0292025462962963</v>
      </c>
      <c r="D30" s="11" t="s">
        <v>88</v>
      </c>
      <c r="E30" s="9">
        <v>1992</v>
      </c>
      <c r="F30" s="9">
        <v>1</v>
      </c>
      <c r="G30" s="58" t="s">
        <v>134</v>
      </c>
      <c r="H30" s="9">
        <v>2</v>
      </c>
      <c r="I30" s="9">
        <v>2</v>
      </c>
      <c r="J30" s="9">
        <v>4</v>
      </c>
      <c r="K30" s="9">
        <v>1</v>
      </c>
      <c r="L30" s="9">
        <f>H30+I30+J30+K30</f>
        <v>9</v>
      </c>
      <c r="M30" s="33">
        <f>C30</f>
        <v>0.0292025462962963</v>
      </c>
      <c r="N30" s="54">
        <f>M30-M29</f>
        <v>0.0007974537037037065</v>
      </c>
      <c r="O30" s="9"/>
      <c r="P30" s="9">
        <v>146</v>
      </c>
    </row>
    <row r="31" spans="1:16" ht="21" customHeight="1">
      <c r="A31" s="608" t="s">
        <v>104</v>
      </c>
      <c r="B31" s="609"/>
      <c r="C31" s="609"/>
      <c r="D31" s="609"/>
      <c r="E31" s="609"/>
      <c r="F31" s="609"/>
      <c r="G31" s="609"/>
      <c r="H31" s="609"/>
      <c r="I31" s="609"/>
      <c r="J31" s="609"/>
      <c r="K31" s="609"/>
      <c r="L31" s="609"/>
      <c r="M31" s="609"/>
      <c r="N31" s="609"/>
      <c r="O31" s="609"/>
      <c r="P31" s="610"/>
    </row>
    <row r="32" spans="1:17" ht="39.75" customHeight="1">
      <c r="A32" s="9">
        <v>1</v>
      </c>
      <c r="B32" s="9">
        <v>3</v>
      </c>
      <c r="C32" s="33">
        <v>0.02608912037037037</v>
      </c>
      <c r="D32" s="11" t="s">
        <v>101</v>
      </c>
      <c r="E32" s="9">
        <v>1993</v>
      </c>
      <c r="F32" s="9" t="s">
        <v>37</v>
      </c>
      <c r="G32" s="58" t="s">
        <v>117</v>
      </c>
      <c r="H32" s="9">
        <v>0</v>
      </c>
      <c r="I32" s="9">
        <v>0</v>
      </c>
      <c r="J32" s="9">
        <v>0</v>
      </c>
      <c r="K32" s="9">
        <v>0</v>
      </c>
      <c r="L32" s="9">
        <f aca="true" t="shared" si="0" ref="L32:L39">H32+I32+J32+K32</f>
        <v>0</v>
      </c>
      <c r="M32" s="33">
        <f aca="true" t="shared" si="1" ref="M32:M39">C32</f>
        <v>0.02608912037037037</v>
      </c>
      <c r="N32" s="54">
        <v>0</v>
      </c>
      <c r="O32" s="9"/>
      <c r="P32" s="9">
        <v>150</v>
      </c>
      <c r="Q32" s="66"/>
    </row>
    <row r="33" spans="1:17" ht="39.75" customHeight="1">
      <c r="A33" s="9">
        <v>2</v>
      </c>
      <c r="B33" s="9">
        <v>1</v>
      </c>
      <c r="C33" s="33">
        <v>0.027488425925925927</v>
      </c>
      <c r="D33" s="27" t="s">
        <v>131</v>
      </c>
      <c r="E33" s="9">
        <v>1993</v>
      </c>
      <c r="F33" s="9" t="s">
        <v>96</v>
      </c>
      <c r="G33" s="58" t="s">
        <v>118</v>
      </c>
      <c r="H33" s="9">
        <v>2</v>
      </c>
      <c r="I33" s="9">
        <v>0</v>
      </c>
      <c r="J33" s="9">
        <v>1</v>
      </c>
      <c r="K33" s="9">
        <v>3</v>
      </c>
      <c r="L33" s="9">
        <f t="shared" si="0"/>
        <v>6</v>
      </c>
      <c r="M33" s="33">
        <f t="shared" si="1"/>
        <v>0.027488425925925927</v>
      </c>
      <c r="N33" s="54">
        <f>M33-$M$32</f>
        <v>0.0013993055555555564</v>
      </c>
      <c r="O33" s="9"/>
      <c r="P33" s="9">
        <v>146</v>
      </c>
      <c r="Q33" s="66"/>
    </row>
    <row r="34" spans="1:17" ht="39.75" customHeight="1">
      <c r="A34" s="9">
        <v>3</v>
      </c>
      <c r="B34" s="9">
        <v>5</v>
      </c>
      <c r="C34" s="33">
        <v>0.027613425925925927</v>
      </c>
      <c r="D34" s="11" t="s">
        <v>98</v>
      </c>
      <c r="E34" s="9">
        <v>1994</v>
      </c>
      <c r="F34" s="9" t="s">
        <v>37</v>
      </c>
      <c r="G34" s="58" t="s">
        <v>133</v>
      </c>
      <c r="H34" s="9">
        <v>2</v>
      </c>
      <c r="I34" s="9">
        <v>0</v>
      </c>
      <c r="J34" s="9">
        <v>1</v>
      </c>
      <c r="K34" s="9">
        <v>0</v>
      </c>
      <c r="L34" s="9">
        <f t="shared" si="0"/>
        <v>3</v>
      </c>
      <c r="M34" s="33">
        <f t="shared" si="1"/>
        <v>0.027613425925925927</v>
      </c>
      <c r="N34" s="54">
        <f aca="true" t="shared" si="2" ref="N34:N39">M34-$M$32</f>
        <v>0.0015243055555555565</v>
      </c>
      <c r="O34" s="9"/>
      <c r="P34" s="9">
        <v>143</v>
      </c>
      <c r="Q34" s="66"/>
    </row>
    <row r="35" spans="1:17" ht="39.75" customHeight="1">
      <c r="A35" s="9">
        <v>4</v>
      </c>
      <c r="B35" s="9">
        <v>4</v>
      </c>
      <c r="C35" s="33">
        <v>0.02837962962962963</v>
      </c>
      <c r="D35" s="27" t="s">
        <v>99</v>
      </c>
      <c r="E35" s="9">
        <v>1994</v>
      </c>
      <c r="F35" s="9" t="s">
        <v>37</v>
      </c>
      <c r="G35" s="58" t="s">
        <v>132</v>
      </c>
      <c r="H35" s="9">
        <v>0</v>
      </c>
      <c r="I35" s="9">
        <v>0</v>
      </c>
      <c r="J35" s="9">
        <v>3</v>
      </c>
      <c r="K35" s="9">
        <v>1</v>
      </c>
      <c r="L35" s="9">
        <f t="shared" si="0"/>
        <v>4</v>
      </c>
      <c r="M35" s="33">
        <f t="shared" si="1"/>
        <v>0.02837962962962963</v>
      </c>
      <c r="N35" s="54">
        <f t="shared" si="2"/>
        <v>0.0022905092592592595</v>
      </c>
      <c r="O35" s="9"/>
      <c r="P35" s="9">
        <v>140</v>
      </c>
      <c r="Q35" s="66"/>
    </row>
    <row r="36" spans="1:17" ht="39.75" customHeight="1">
      <c r="A36" s="9">
        <v>5</v>
      </c>
      <c r="B36" s="9">
        <v>8</v>
      </c>
      <c r="C36" s="33">
        <v>0.02943171296296296</v>
      </c>
      <c r="D36" s="11" t="s">
        <v>91</v>
      </c>
      <c r="E36" s="9">
        <v>1994</v>
      </c>
      <c r="F36" s="9" t="s">
        <v>37</v>
      </c>
      <c r="G36" s="58" t="s">
        <v>57</v>
      </c>
      <c r="H36" s="9">
        <v>1</v>
      </c>
      <c r="I36" s="9">
        <v>1</v>
      </c>
      <c r="J36" s="9">
        <v>1</v>
      </c>
      <c r="K36" s="9">
        <v>1</v>
      </c>
      <c r="L36" s="9">
        <f t="shared" si="0"/>
        <v>4</v>
      </c>
      <c r="M36" s="33">
        <f t="shared" si="1"/>
        <v>0.02943171296296296</v>
      </c>
      <c r="N36" s="54">
        <f t="shared" si="2"/>
        <v>0.0033425925925925914</v>
      </c>
      <c r="O36" s="9"/>
      <c r="P36" s="9">
        <v>137</v>
      </c>
      <c r="Q36" s="66"/>
    </row>
    <row r="37" spans="1:17" ht="39.75" customHeight="1">
      <c r="A37" s="9">
        <v>6</v>
      </c>
      <c r="B37" s="9">
        <v>9</v>
      </c>
      <c r="C37" s="33">
        <v>0.0316724537037037</v>
      </c>
      <c r="D37" s="27" t="s">
        <v>100</v>
      </c>
      <c r="E37" s="9">
        <v>1993</v>
      </c>
      <c r="F37" s="10">
        <v>1</v>
      </c>
      <c r="G37" s="58" t="s">
        <v>135</v>
      </c>
      <c r="H37" s="9">
        <v>1</v>
      </c>
      <c r="I37" s="9">
        <v>1</v>
      </c>
      <c r="J37" s="9">
        <v>3</v>
      </c>
      <c r="K37" s="9">
        <v>3</v>
      </c>
      <c r="L37" s="9">
        <f t="shared" si="0"/>
        <v>8</v>
      </c>
      <c r="M37" s="33">
        <f t="shared" si="1"/>
        <v>0.0316724537037037</v>
      </c>
      <c r="N37" s="54">
        <f t="shared" si="2"/>
        <v>0.0055833333333333325</v>
      </c>
      <c r="O37" s="9"/>
      <c r="P37" s="9">
        <v>134</v>
      </c>
      <c r="Q37" s="66"/>
    </row>
    <row r="38" spans="1:17" ht="39.75" customHeight="1">
      <c r="A38" s="9">
        <v>7</v>
      </c>
      <c r="B38" s="9">
        <v>10</v>
      </c>
      <c r="C38" s="33">
        <v>0.03195833333333333</v>
      </c>
      <c r="D38" s="11" t="s">
        <v>90</v>
      </c>
      <c r="E38" s="9">
        <v>1994</v>
      </c>
      <c r="F38" s="9">
        <v>1</v>
      </c>
      <c r="G38" s="58" t="s">
        <v>136</v>
      </c>
      <c r="H38" s="9">
        <v>2</v>
      </c>
      <c r="I38" s="9">
        <v>2</v>
      </c>
      <c r="J38" s="9">
        <v>1</v>
      </c>
      <c r="K38" s="9">
        <v>0</v>
      </c>
      <c r="L38" s="9">
        <f t="shared" si="0"/>
        <v>5</v>
      </c>
      <c r="M38" s="33">
        <f t="shared" si="1"/>
        <v>0.03195833333333333</v>
      </c>
      <c r="N38" s="54">
        <f t="shared" si="2"/>
        <v>0.0058692129629629615</v>
      </c>
      <c r="O38" s="9"/>
      <c r="P38" s="9">
        <v>132</v>
      </c>
      <c r="Q38" s="66"/>
    </row>
    <row r="39" spans="1:17" ht="39.75" customHeight="1">
      <c r="A39" s="9">
        <v>8</v>
      </c>
      <c r="B39" s="9">
        <v>7</v>
      </c>
      <c r="C39" s="33">
        <v>0.032615740740740744</v>
      </c>
      <c r="D39" s="11" t="s">
        <v>89</v>
      </c>
      <c r="E39" s="9">
        <v>1994</v>
      </c>
      <c r="F39" s="9">
        <v>1</v>
      </c>
      <c r="G39" s="58" t="s">
        <v>116</v>
      </c>
      <c r="H39" s="9">
        <v>4</v>
      </c>
      <c r="I39" s="9">
        <v>3</v>
      </c>
      <c r="J39" s="9">
        <v>3</v>
      </c>
      <c r="K39" s="9">
        <v>4</v>
      </c>
      <c r="L39" s="9">
        <f t="shared" si="0"/>
        <v>14</v>
      </c>
      <c r="M39" s="33">
        <f t="shared" si="1"/>
        <v>0.032615740740740744</v>
      </c>
      <c r="N39" s="54">
        <f t="shared" si="2"/>
        <v>0.006526620370370374</v>
      </c>
      <c r="O39" s="9"/>
      <c r="P39" s="9">
        <v>130</v>
      </c>
      <c r="Q39" s="66"/>
    </row>
    <row r="40" spans="1:19" ht="15" hidden="1">
      <c r="A40" s="601"/>
      <c r="B40" s="602"/>
      <c r="C40" s="602"/>
      <c r="D40" s="602"/>
      <c r="E40" s="602"/>
      <c r="F40" s="602"/>
      <c r="G40" s="602"/>
      <c r="H40" s="602"/>
      <c r="I40" s="602"/>
      <c r="J40" s="602"/>
      <c r="K40" s="602"/>
      <c r="L40" s="602"/>
      <c r="M40" s="602"/>
      <c r="N40" s="602"/>
      <c r="O40" s="602"/>
      <c r="P40" s="603"/>
      <c r="Q40" s="57"/>
      <c r="R40" s="57"/>
      <c r="S40" s="57"/>
    </row>
    <row r="41" spans="1:19" ht="15" hidden="1">
      <c r="A41" s="604"/>
      <c r="B41" s="605"/>
      <c r="C41" s="605"/>
      <c r="D41" s="605"/>
      <c r="E41" s="605"/>
      <c r="F41" s="605"/>
      <c r="G41" s="605"/>
      <c r="H41" s="605"/>
      <c r="I41" s="605"/>
      <c r="J41" s="605"/>
      <c r="K41" s="605"/>
      <c r="L41" s="605"/>
      <c r="M41" s="605"/>
      <c r="N41" s="605"/>
      <c r="O41" s="605"/>
      <c r="P41" s="606"/>
      <c r="Q41" s="57"/>
      <c r="R41" s="57"/>
      <c r="S41" s="57"/>
    </row>
    <row r="42" spans="1:19" ht="15.75" customHeight="1">
      <c r="A42" s="617"/>
      <c r="B42" s="618"/>
      <c r="C42" s="618"/>
      <c r="D42" s="618"/>
      <c r="E42" s="618"/>
      <c r="F42" s="618"/>
      <c r="G42" s="618"/>
      <c r="H42" s="618"/>
      <c r="I42" s="618"/>
      <c r="J42" s="618"/>
      <c r="K42" s="618"/>
      <c r="L42" s="618"/>
      <c r="M42" s="618"/>
      <c r="N42" s="618"/>
      <c r="O42" s="618"/>
      <c r="P42" s="619"/>
      <c r="Q42" s="64"/>
      <c r="R42" s="64"/>
      <c r="S42" s="64"/>
    </row>
    <row r="43" spans="1:19" ht="15.75" customHeight="1">
      <c r="A43" s="620"/>
      <c r="B43" s="621"/>
      <c r="C43" s="621"/>
      <c r="D43" s="621"/>
      <c r="E43" s="621"/>
      <c r="F43" s="621"/>
      <c r="G43" s="621"/>
      <c r="H43" s="621"/>
      <c r="I43" s="621"/>
      <c r="J43" s="621"/>
      <c r="K43" s="621"/>
      <c r="L43" s="621"/>
      <c r="M43" s="621"/>
      <c r="N43" s="621"/>
      <c r="O43" s="621"/>
      <c r="P43" s="622"/>
      <c r="Q43" s="64"/>
      <c r="R43" s="64"/>
      <c r="S43" s="64"/>
    </row>
    <row r="44" spans="1:19" ht="15" customHeight="1">
      <c r="A44" s="607" t="s">
        <v>79</v>
      </c>
      <c r="B44" s="607"/>
      <c r="C44" s="607"/>
      <c r="D44" s="607"/>
      <c r="E44" s="607" t="s">
        <v>80</v>
      </c>
      <c r="F44" s="607"/>
      <c r="G44" s="61" t="s">
        <v>81</v>
      </c>
      <c r="H44" s="592" t="s">
        <v>82</v>
      </c>
      <c r="I44" s="592"/>
      <c r="J44" s="592"/>
      <c r="K44" s="592"/>
      <c r="L44" s="592"/>
      <c r="M44" s="592"/>
      <c r="N44" s="592" t="s">
        <v>83</v>
      </c>
      <c r="O44" s="592"/>
      <c r="P44" s="592"/>
      <c r="Q44" s="57"/>
      <c r="R44" s="57"/>
      <c r="S44" s="57"/>
    </row>
    <row r="45" spans="1:19" ht="15" customHeight="1">
      <c r="A45" s="600">
        <v>10</v>
      </c>
      <c r="B45" s="600"/>
      <c r="C45" s="600"/>
      <c r="D45" s="600"/>
      <c r="E45" s="600">
        <v>10</v>
      </c>
      <c r="F45" s="600"/>
      <c r="G45" s="9"/>
      <c r="H45" s="600"/>
      <c r="I45" s="600"/>
      <c r="J45" s="600"/>
      <c r="K45" s="600"/>
      <c r="L45" s="600"/>
      <c r="M45" s="600"/>
      <c r="N45" s="600"/>
      <c r="O45" s="600"/>
      <c r="P45" s="600"/>
      <c r="Q45" s="57"/>
      <c r="R45" s="57"/>
      <c r="S45" s="57"/>
    </row>
    <row r="46" spans="1:19" ht="18.75" customHeight="1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57"/>
      <c r="R46" s="57"/>
      <c r="S46" s="57"/>
    </row>
    <row r="47" spans="1:19" ht="15" customHeight="1">
      <c r="A47" s="16"/>
      <c r="B47" s="596" t="s">
        <v>84</v>
      </c>
      <c r="C47" s="596"/>
      <c r="D47" s="596"/>
      <c r="E47" s="596"/>
      <c r="F47" s="596"/>
      <c r="G47" s="596"/>
      <c r="H47" s="596"/>
      <c r="I47" s="596"/>
      <c r="J47" s="596"/>
      <c r="K47" s="596"/>
      <c r="L47" s="596"/>
      <c r="M47" s="596"/>
      <c r="N47" s="596"/>
      <c r="O47" s="596"/>
      <c r="P47" s="596"/>
      <c r="Q47" s="596"/>
      <c r="R47" s="596"/>
      <c r="S47" s="596"/>
    </row>
    <row r="48" spans="1:19" ht="15" customHeight="1">
      <c r="A48" s="16"/>
      <c r="B48" s="596" t="s">
        <v>85</v>
      </c>
      <c r="C48" s="596"/>
      <c r="D48" s="596"/>
      <c r="E48" s="596"/>
      <c r="F48" s="596"/>
      <c r="G48" s="596"/>
      <c r="H48" s="596"/>
      <c r="I48" s="596"/>
      <c r="J48" s="596"/>
      <c r="K48" s="596"/>
      <c r="L48" s="596"/>
      <c r="M48" s="596"/>
      <c r="N48" s="596"/>
      <c r="O48" s="596"/>
      <c r="P48" s="596"/>
      <c r="Q48" s="596"/>
      <c r="R48" s="596"/>
      <c r="S48" s="596"/>
    </row>
    <row r="49" spans="1:19" ht="15" customHeight="1">
      <c r="A49" s="16"/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</row>
    <row r="50" spans="1:19" ht="15" customHeight="1">
      <c r="A50" s="16"/>
      <c r="B50" s="596" t="s">
        <v>86</v>
      </c>
      <c r="C50" s="596"/>
      <c r="D50" s="596"/>
      <c r="E50" s="596"/>
      <c r="F50" s="596"/>
      <c r="G50" s="596"/>
      <c r="H50" s="596"/>
      <c r="I50" s="596"/>
      <c r="J50" s="596"/>
      <c r="K50" s="596"/>
      <c r="L50" s="596"/>
      <c r="M50" s="596"/>
      <c r="N50" s="596"/>
      <c r="O50" s="596"/>
      <c r="P50" s="596"/>
      <c r="Q50" s="596"/>
      <c r="R50" s="596"/>
      <c r="S50" s="596"/>
    </row>
    <row r="51" spans="1:19" ht="15" customHeight="1">
      <c r="A51" s="16"/>
      <c r="B51" s="596" t="s">
        <v>87</v>
      </c>
      <c r="C51" s="596"/>
      <c r="D51" s="596"/>
      <c r="E51" s="596"/>
      <c r="F51" s="596"/>
      <c r="G51" s="596"/>
      <c r="H51" s="596"/>
      <c r="I51" s="596"/>
      <c r="J51" s="596"/>
      <c r="K51" s="596"/>
      <c r="L51" s="596"/>
      <c r="M51" s="596"/>
      <c r="N51" s="596"/>
      <c r="O51" s="596"/>
      <c r="P51" s="596"/>
      <c r="Q51" s="596"/>
      <c r="R51" s="596"/>
      <c r="S51" s="596"/>
    </row>
  </sheetData>
  <sheetProtection/>
  <mergeCells count="74">
    <mergeCell ref="A24:F24"/>
    <mergeCell ref="G24:P24"/>
    <mergeCell ref="A25:F25"/>
    <mergeCell ref="G25:P25"/>
    <mergeCell ref="A21:F21"/>
    <mergeCell ref="G21:P21"/>
    <mergeCell ref="A22:F22"/>
    <mergeCell ref="G22:P22"/>
    <mergeCell ref="A23:F23"/>
    <mergeCell ref="G23:P23"/>
    <mergeCell ref="B50:S50"/>
    <mergeCell ref="F26:F27"/>
    <mergeCell ref="G26:G27"/>
    <mergeCell ref="L26:L27"/>
    <mergeCell ref="O26:O27"/>
    <mergeCell ref="P26:P27"/>
    <mergeCell ref="A28:P28"/>
    <mergeCell ref="A26:A27"/>
    <mergeCell ref="B26:B27"/>
    <mergeCell ref="C26:C27"/>
    <mergeCell ref="M26:M27"/>
    <mergeCell ref="N26:N27"/>
    <mergeCell ref="A42:P43"/>
    <mergeCell ref="B51:S51"/>
    <mergeCell ref="H26:K26"/>
    <mergeCell ref="A45:D45"/>
    <mergeCell ref="E45:F45"/>
    <mergeCell ref="H45:M45"/>
    <mergeCell ref="N45:P45"/>
    <mergeCell ref="B47:S47"/>
    <mergeCell ref="B48:S48"/>
    <mergeCell ref="A40:P41"/>
    <mergeCell ref="A44:D44"/>
    <mergeCell ref="E44:F44"/>
    <mergeCell ref="H44:M44"/>
    <mergeCell ref="N44:P44"/>
    <mergeCell ref="A31:P31"/>
    <mergeCell ref="D26:D27"/>
    <mergeCell ref="E26:E27"/>
    <mergeCell ref="A19:F19"/>
    <mergeCell ref="G19:P19"/>
    <mergeCell ref="A20:F20"/>
    <mergeCell ref="G20:P20"/>
    <mergeCell ref="G18:J18"/>
    <mergeCell ref="K18:P18"/>
    <mergeCell ref="G14:J14"/>
    <mergeCell ref="K14:P14"/>
    <mergeCell ref="K15:P15"/>
    <mergeCell ref="G16:J16"/>
    <mergeCell ref="A18:F18"/>
    <mergeCell ref="K16:P16"/>
    <mergeCell ref="G17:J17"/>
    <mergeCell ref="K17:P17"/>
    <mergeCell ref="G15:J15"/>
    <mergeCell ref="A16:F16"/>
    <mergeCell ref="A17:F17"/>
    <mergeCell ref="A14:F14"/>
    <mergeCell ref="A15:F15"/>
    <mergeCell ref="A13:F13"/>
    <mergeCell ref="G12:J12"/>
    <mergeCell ref="K12:P12"/>
    <mergeCell ref="G13:J13"/>
    <mergeCell ref="K13:P13"/>
    <mergeCell ref="A1:D5"/>
    <mergeCell ref="E1:M5"/>
    <mergeCell ref="N1:P5"/>
    <mergeCell ref="A6:G6"/>
    <mergeCell ref="H6:P6"/>
    <mergeCell ref="A9:P10"/>
    <mergeCell ref="A11:P11"/>
    <mergeCell ref="A12:F12"/>
    <mergeCell ref="A7:G8"/>
    <mergeCell ref="H7:P7"/>
    <mergeCell ref="H8:P8"/>
  </mergeCells>
  <printOptions/>
  <pageMargins left="0.25" right="0.25" top="0.75" bottom="0.75" header="0.3" footer="0.3"/>
  <pageSetup horizontalDpi="300" verticalDpi="300" orientation="portrait" paperSize="9" scale="9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50"/>
  <sheetViews>
    <sheetView zoomScalePageLayoutView="0" workbookViewId="0" topLeftCell="A1">
      <selection activeCell="L18" sqref="L18:P18"/>
    </sheetView>
  </sheetViews>
  <sheetFormatPr defaultColWidth="9.140625" defaultRowHeight="15"/>
  <cols>
    <col min="1" max="1" width="3.57421875" style="0" customWidth="1"/>
    <col min="2" max="2" width="5.00390625" style="0" customWidth="1"/>
    <col min="3" max="3" width="9.140625" style="0" hidden="1" customWidth="1"/>
    <col min="4" max="4" width="17.8515625" style="0" customWidth="1"/>
    <col min="5" max="5" width="7.28125" style="0" customWidth="1"/>
    <col min="6" max="6" width="6.7109375" style="0" customWidth="1"/>
    <col min="7" max="7" width="20.00390625" style="0" customWidth="1"/>
    <col min="8" max="9" width="3.28125" style="0" customWidth="1"/>
    <col min="10" max="10" width="3.140625" style="0" customWidth="1"/>
    <col min="11" max="11" width="2.8515625" style="0" customWidth="1"/>
    <col min="12" max="12" width="3.140625" style="0" customWidth="1"/>
    <col min="13" max="13" width="10.8515625" style="0" customWidth="1"/>
    <col min="14" max="14" width="11.8515625" style="0" customWidth="1"/>
    <col min="15" max="15" width="4.57421875" style="0" hidden="1" customWidth="1"/>
    <col min="16" max="16" width="6.8515625" style="0" customWidth="1"/>
  </cols>
  <sheetData>
    <row r="1" spans="1:16" ht="15">
      <c r="A1" s="456"/>
      <c r="B1" s="456"/>
      <c r="C1" s="456"/>
      <c r="D1" s="456"/>
      <c r="E1" s="564" t="s">
        <v>127</v>
      </c>
      <c r="F1" s="564"/>
      <c r="G1" s="564"/>
      <c r="H1" s="564"/>
      <c r="I1" s="564"/>
      <c r="J1" s="564"/>
      <c r="K1" s="564"/>
      <c r="L1" s="564"/>
      <c r="M1" s="564"/>
      <c r="N1" s="456"/>
      <c r="O1" s="456"/>
      <c r="P1" s="456"/>
    </row>
    <row r="2" spans="1:16" ht="15">
      <c r="A2" s="456"/>
      <c r="B2" s="456"/>
      <c r="C2" s="456"/>
      <c r="D2" s="456"/>
      <c r="E2" s="564"/>
      <c r="F2" s="564"/>
      <c r="G2" s="564"/>
      <c r="H2" s="564"/>
      <c r="I2" s="564"/>
      <c r="J2" s="564"/>
      <c r="K2" s="564"/>
      <c r="L2" s="564"/>
      <c r="M2" s="564"/>
      <c r="N2" s="456"/>
      <c r="O2" s="456"/>
      <c r="P2" s="456"/>
    </row>
    <row r="3" spans="1:16" ht="15">
      <c r="A3" s="456"/>
      <c r="B3" s="456"/>
      <c r="C3" s="456"/>
      <c r="D3" s="456"/>
      <c r="E3" s="564"/>
      <c r="F3" s="564"/>
      <c r="G3" s="564"/>
      <c r="H3" s="564"/>
      <c r="I3" s="564"/>
      <c r="J3" s="564"/>
      <c r="K3" s="564"/>
      <c r="L3" s="564"/>
      <c r="M3" s="564"/>
      <c r="N3" s="456"/>
      <c r="O3" s="456"/>
      <c r="P3" s="456"/>
    </row>
    <row r="4" spans="1:16" ht="15">
      <c r="A4" s="456"/>
      <c r="B4" s="456"/>
      <c r="C4" s="456"/>
      <c r="D4" s="456"/>
      <c r="E4" s="564"/>
      <c r="F4" s="564"/>
      <c r="G4" s="564"/>
      <c r="H4" s="564"/>
      <c r="I4" s="564"/>
      <c r="J4" s="564"/>
      <c r="K4" s="564"/>
      <c r="L4" s="564"/>
      <c r="M4" s="564"/>
      <c r="N4" s="456"/>
      <c r="O4" s="456"/>
      <c r="P4" s="456"/>
    </row>
    <row r="5" spans="1:16" ht="15">
      <c r="A5" s="513"/>
      <c r="B5" s="513"/>
      <c r="C5" s="513"/>
      <c r="D5" s="513"/>
      <c r="E5" s="565"/>
      <c r="F5" s="565"/>
      <c r="G5" s="565"/>
      <c r="H5" s="565"/>
      <c r="I5" s="565"/>
      <c r="J5" s="565"/>
      <c r="K5" s="565"/>
      <c r="L5" s="565"/>
      <c r="M5" s="565"/>
      <c r="N5" s="456"/>
      <c r="O5" s="456"/>
      <c r="P5" s="456"/>
    </row>
    <row r="6" spans="1:16" ht="15">
      <c r="A6" s="577" t="s">
        <v>92</v>
      </c>
      <c r="B6" s="577"/>
      <c r="C6" s="577"/>
      <c r="D6" s="577"/>
      <c r="E6" s="577"/>
      <c r="F6" s="577"/>
      <c r="G6" s="577"/>
      <c r="H6" s="578" t="s">
        <v>130</v>
      </c>
      <c r="I6" s="578"/>
      <c r="J6" s="578"/>
      <c r="K6" s="578"/>
      <c r="L6" s="578"/>
      <c r="M6" s="578"/>
      <c r="N6" s="578"/>
      <c r="O6" s="578"/>
      <c r="P6" s="578"/>
    </row>
    <row r="7" spans="1:16" ht="15">
      <c r="A7" s="576"/>
      <c r="B7" s="576"/>
      <c r="C7" s="576"/>
      <c r="D7" s="576"/>
      <c r="E7" s="576"/>
      <c r="F7" s="576"/>
      <c r="G7" s="576"/>
      <c r="H7" s="461" t="s">
        <v>151</v>
      </c>
      <c r="I7" s="461"/>
      <c r="J7" s="461"/>
      <c r="K7" s="461"/>
      <c r="L7" s="461"/>
      <c r="M7" s="461"/>
      <c r="N7" s="461"/>
      <c r="O7" s="461"/>
      <c r="P7" s="461"/>
    </row>
    <row r="8" spans="1:16" ht="15">
      <c r="A8" s="576"/>
      <c r="B8" s="576"/>
      <c r="C8" s="576"/>
      <c r="D8" s="576"/>
      <c r="E8" s="576"/>
      <c r="F8" s="576"/>
      <c r="G8" s="576"/>
      <c r="H8" s="461" t="s">
        <v>152</v>
      </c>
      <c r="I8" s="461"/>
      <c r="J8" s="461"/>
      <c r="K8" s="461"/>
      <c r="L8" s="461"/>
      <c r="M8" s="461"/>
      <c r="N8" s="461"/>
      <c r="O8" s="461"/>
      <c r="P8" s="461"/>
    </row>
    <row r="9" spans="1:16" ht="15">
      <c r="A9" s="523" t="s">
        <v>153</v>
      </c>
      <c r="B9" s="523"/>
      <c r="C9" s="523"/>
      <c r="D9" s="523"/>
      <c r="E9" s="523"/>
      <c r="F9" s="523"/>
      <c r="G9" s="523"/>
      <c r="H9" s="523"/>
      <c r="I9" s="523"/>
      <c r="J9" s="523"/>
      <c r="K9" s="523"/>
      <c r="L9" s="523"/>
      <c r="M9" s="523"/>
      <c r="N9" s="523"/>
      <c r="O9" s="523"/>
      <c r="P9" s="523"/>
    </row>
    <row r="10" spans="1:16" ht="29.25" customHeight="1">
      <c r="A10" s="523"/>
      <c r="B10" s="523"/>
      <c r="C10" s="523"/>
      <c r="D10" s="523"/>
      <c r="E10" s="523"/>
      <c r="F10" s="523"/>
      <c r="G10" s="523"/>
      <c r="H10" s="523"/>
      <c r="I10" s="523"/>
      <c r="J10" s="523"/>
      <c r="K10" s="523"/>
      <c r="L10" s="523"/>
      <c r="M10" s="523"/>
      <c r="N10" s="523"/>
      <c r="O10" s="523"/>
      <c r="P10" s="523"/>
    </row>
    <row r="11" spans="1:16" ht="15">
      <c r="A11" s="591" t="s">
        <v>1</v>
      </c>
      <c r="B11" s="591"/>
      <c r="C11" s="591"/>
      <c r="D11" s="591"/>
      <c r="E11" s="591"/>
      <c r="F11" s="591"/>
      <c r="G11" s="591"/>
      <c r="H11" s="591"/>
      <c r="I11" s="591"/>
      <c r="J11" s="591"/>
      <c r="K11" s="591"/>
      <c r="L11" s="591"/>
      <c r="M11" s="591"/>
      <c r="N11" s="591"/>
      <c r="O11" s="591"/>
      <c r="P11" s="591"/>
    </row>
    <row r="12" spans="1:16" ht="15">
      <c r="A12" s="592"/>
      <c r="B12" s="592"/>
      <c r="C12" s="592"/>
      <c r="D12" s="592"/>
      <c r="E12" s="592"/>
      <c r="F12" s="592"/>
      <c r="G12" s="480" t="s">
        <v>2</v>
      </c>
      <c r="H12" s="480"/>
      <c r="I12" s="480"/>
      <c r="J12" s="480"/>
      <c r="K12" s="480"/>
      <c r="L12" s="624" t="s">
        <v>3</v>
      </c>
      <c r="M12" s="624"/>
      <c r="N12" s="624"/>
      <c r="O12" s="624"/>
      <c r="P12" s="624"/>
    </row>
    <row r="13" spans="1:16" ht="15">
      <c r="A13" s="465" t="s">
        <v>4</v>
      </c>
      <c r="B13" s="465"/>
      <c r="C13" s="465"/>
      <c r="D13" s="465"/>
      <c r="E13" s="465"/>
      <c r="F13" s="465"/>
      <c r="G13" s="591" t="s">
        <v>5</v>
      </c>
      <c r="H13" s="591"/>
      <c r="I13" s="591"/>
      <c r="J13" s="591"/>
      <c r="K13" s="591"/>
      <c r="L13" s="447" t="s">
        <v>5</v>
      </c>
      <c r="M13" s="448"/>
      <c r="N13" s="448"/>
      <c r="O13" s="448"/>
      <c r="P13" s="449"/>
    </row>
    <row r="14" spans="1:16" ht="15">
      <c r="A14" s="465" t="s">
        <v>93</v>
      </c>
      <c r="B14" s="465"/>
      <c r="C14" s="465"/>
      <c r="D14" s="465"/>
      <c r="E14" s="465"/>
      <c r="F14" s="465"/>
      <c r="G14" s="591" t="s">
        <v>6</v>
      </c>
      <c r="H14" s="591"/>
      <c r="I14" s="591"/>
      <c r="J14" s="591"/>
      <c r="K14" s="591"/>
      <c r="L14" s="591" t="s">
        <v>6</v>
      </c>
      <c r="M14" s="591"/>
      <c r="N14" s="591"/>
      <c r="O14" s="591"/>
      <c r="P14" s="591"/>
    </row>
    <row r="15" spans="1:16" ht="15">
      <c r="A15" s="563" t="s">
        <v>7</v>
      </c>
      <c r="B15" s="563"/>
      <c r="C15" s="563"/>
      <c r="D15" s="563"/>
      <c r="E15" s="563"/>
      <c r="F15" s="563"/>
      <c r="G15" s="591">
        <v>-15</v>
      </c>
      <c r="H15" s="591"/>
      <c r="I15" s="591"/>
      <c r="J15" s="591"/>
      <c r="K15" s="591"/>
      <c r="L15" s="591">
        <v>-15</v>
      </c>
      <c r="M15" s="591"/>
      <c r="N15" s="591"/>
      <c r="O15" s="591"/>
      <c r="P15" s="591"/>
    </row>
    <row r="16" spans="1:16" ht="15">
      <c r="A16" s="465" t="s">
        <v>8</v>
      </c>
      <c r="B16" s="465"/>
      <c r="C16" s="465"/>
      <c r="D16" s="465"/>
      <c r="E16" s="465"/>
      <c r="F16" s="465"/>
      <c r="G16" s="591">
        <v>-13</v>
      </c>
      <c r="H16" s="591"/>
      <c r="I16" s="591"/>
      <c r="J16" s="591"/>
      <c r="K16" s="591"/>
      <c r="L16" s="591">
        <v>-13</v>
      </c>
      <c r="M16" s="591"/>
      <c r="N16" s="591"/>
      <c r="O16" s="591"/>
      <c r="P16" s="591"/>
    </row>
    <row r="17" spans="1:16" ht="15">
      <c r="A17" s="465" t="s">
        <v>9</v>
      </c>
      <c r="B17" s="465"/>
      <c r="C17" s="465"/>
      <c r="D17" s="465"/>
      <c r="E17" s="465"/>
      <c r="F17" s="465"/>
      <c r="G17" s="625">
        <v>0.91</v>
      </c>
      <c r="H17" s="625"/>
      <c r="I17" s="625"/>
      <c r="J17" s="625"/>
      <c r="K17" s="625"/>
      <c r="L17" s="625">
        <v>0.91</v>
      </c>
      <c r="M17" s="625"/>
      <c r="N17" s="625"/>
      <c r="O17" s="625"/>
      <c r="P17" s="625"/>
    </row>
    <row r="18" spans="1:16" ht="15">
      <c r="A18" s="465" t="s">
        <v>10</v>
      </c>
      <c r="B18" s="465"/>
      <c r="C18" s="465"/>
      <c r="D18" s="465"/>
      <c r="E18" s="465"/>
      <c r="F18" s="465"/>
      <c r="G18" s="591" t="s">
        <v>155</v>
      </c>
      <c r="H18" s="591"/>
      <c r="I18" s="591"/>
      <c r="J18" s="591"/>
      <c r="K18" s="591"/>
      <c r="L18" s="625" t="s">
        <v>155</v>
      </c>
      <c r="M18" s="625"/>
      <c r="N18" s="625"/>
      <c r="O18" s="625"/>
      <c r="P18" s="625"/>
    </row>
    <row r="19" spans="1:16" ht="15">
      <c r="A19" s="480" t="s">
        <v>11</v>
      </c>
      <c r="B19" s="480"/>
      <c r="C19" s="480"/>
      <c r="D19" s="480"/>
      <c r="E19" s="480"/>
      <c r="F19" s="480"/>
      <c r="G19" s="480" t="s">
        <v>12</v>
      </c>
      <c r="H19" s="480"/>
      <c r="I19" s="480"/>
      <c r="J19" s="480"/>
      <c r="K19" s="480"/>
      <c r="L19" s="480"/>
      <c r="M19" s="480"/>
      <c r="N19" s="480"/>
      <c r="O19" s="480"/>
      <c r="P19" s="480"/>
    </row>
    <row r="20" spans="1:16" ht="15">
      <c r="A20" s="465" t="s">
        <v>35</v>
      </c>
      <c r="B20" s="465"/>
      <c r="C20" s="465"/>
      <c r="D20" s="465"/>
      <c r="E20" s="465"/>
      <c r="F20" s="465"/>
      <c r="G20" s="466" t="s">
        <v>141</v>
      </c>
      <c r="H20" s="466"/>
      <c r="I20" s="466"/>
      <c r="J20" s="466"/>
      <c r="K20" s="466"/>
      <c r="L20" s="466"/>
      <c r="M20" s="466"/>
      <c r="N20" s="466"/>
      <c r="O20" s="466"/>
      <c r="P20" s="466"/>
    </row>
    <row r="21" spans="1:16" ht="15">
      <c r="A21" s="465" t="s">
        <v>13</v>
      </c>
      <c r="B21" s="465"/>
      <c r="C21" s="465"/>
      <c r="D21" s="465"/>
      <c r="E21" s="465"/>
      <c r="F21" s="465"/>
      <c r="G21" s="466" t="s">
        <v>14</v>
      </c>
      <c r="H21" s="466"/>
      <c r="I21" s="466"/>
      <c r="J21" s="466"/>
      <c r="K21" s="466"/>
      <c r="L21" s="466"/>
      <c r="M21" s="466"/>
      <c r="N21" s="466"/>
      <c r="O21" s="466"/>
      <c r="P21" s="466"/>
    </row>
    <row r="22" spans="1:16" ht="26.25" customHeight="1">
      <c r="A22" s="503" t="s">
        <v>124</v>
      </c>
      <c r="B22" s="503"/>
      <c r="C22" s="503"/>
      <c r="D22" s="503"/>
      <c r="E22" s="503"/>
      <c r="F22" s="503"/>
      <c r="G22" s="466" t="s">
        <v>15</v>
      </c>
      <c r="H22" s="466"/>
      <c r="I22" s="466"/>
      <c r="J22" s="466"/>
      <c r="K22" s="466"/>
      <c r="L22" s="466"/>
      <c r="M22" s="466"/>
      <c r="N22" s="466"/>
      <c r="O22" s="466"/>
      <c r="P22" s="466"/>
    </row>
    <row r="23" spans="1:16" ht="15">
      <c r="A23" s="465" t="s">
        <v>125</v>
      </c>
      <c r="B23" s="465"/>
      <c r="C23" s="465"/>
      <c r="D23" s="465"/>
      <c r="E23" s="465"/>
      <c r="F23" s="465"/>
      <c r="G23" s="466" t="s">
        <v>16</v>
      </c>
      <c r="H23" s="466"/>
      <c r="I23" s="466"/>
      <c r="J23" s="466"/>
      <c r="K23" s="466"/>
      <c r="L23" s="466"/>
      <c r="M23" s="466"/>
      <c r="N23" s="466"/>
      <c r="O23" s="466"/>
      <c r="P23" s="466"/>
    </row>
    <row r="24" spans="1:16" ht="15">
      <c r="A24" s="465" t="s">
        <v>36</v>
      </c>
      <c r="B24" s="465"/>
      <c r="C24" s="465"/>
      <c r="D24" s="465"/>
      <c r="E24" s="465"/>
      <c r="F24" s="465"/>
      <c r="G24" s="623"/>
      <c r="H24" s="623"/>
      <c r="I24" s="623"/>
      <c r="J24" s="623"/>
      <c r="K24" s="623"/>
      <c r="L24" s="623"/>
      <c r="M24" s="623"/>
      <c r="N24" s="623"/>
      <c r="O24" s="623"/>
      <c r="P24" s="623"/>
    </row>
    <row r="25" spans="1:16" ht="15">
      <c r="A25" s="465" t="s">
        <v>94</v>
      </c>
      <c r="B25" s="465"/>
      <c r="C25" s="465"/>
      <c r="D25" s="465"/>
      <c r="E25" s="465"/>
      <c r="F25" s="465"/>
      <c r="G25" s="623"/>
      <c r="H25" s="623"/>
      <c r="I25" s="623"/>
      <c r="J25" s="623"/>
      <c r="K25" s="623"/>
      <c r="L25" s="623"/>
      <c r="M25" s="623"/>
      <c r="N25" s="623"/>
      <c r="O25" s="623"/>
      <c r="P25" s="623"/>
    </row>
    <row r="26" spans="1:16" ht="15" customHeight="1">
      <c r="A26" s="629" t="s">
        <v>20</v>
      </c>
      <c r="B26" s="518" t="s">
        <v>21</v>
      </c>
      <c r="C26" s="484" t="s">
        <v>23</v>
      </c>
      <c r="D26" s="480" t="s">
        <v>25</v>
      </c>
      <c r="E26" s="484" t="s">
        <v>26</v>
      </c>
      <c r="F26" s="484" t="s">
        <v>27</v>
      </c>
      <c r="G26" s="459" t="s">
        <v>28</v>
      </c>
      <c r="H26" s="459" t="s">
        <v>95</v>
      </c>
      <c r="I26" s="459"/>
      <c r="J26" s="459"/>
      <c r="K26" s="459"/>
      <c r="L26" s="522" t="s">
        <v>30</v>
      </c>
      <c r="M26" s="505" t="s">
        <v>31</v>
      </c>
      <c r="N26" s="505" t="s">
        <v>32</v>
      </c>
      <c r="O26" s="630" t="s">
        <v>126</v>
      </c>
      <c r="P26" s="632" t="s">
        <v>115</v>
      </c>
    </row>
    <row r="27" spans="1:16" ht="15">
      <c r="A27" s="629"/>
      <c r="B27" s="518"/>
      <c r="C27" s="484"/>
      <c r="D27" s="480"/>
      <c r="E27" s="484"/>
      <c r="F27" s="484"/>
      <c r="G27" s="484"/>
      <c r="H27" s="59" t="s">
        <v>33</v>
      </c>
      <c r="I27" s="59" t="s">
        <v>33</v>
      </c>
      <c r="J27" s="59" t="s">
        <v>34</v>
      </c>
      <c r="K27" s="59" t="s">
        <v>34</v>
      </c>
      <c r="L27" s="581"/>
      <c r="M27" s="523"/>
      <c r="N27" s="523"/>
      <c r="O27" s="631"/>
      <c r="P27" s="633"/>
    </row>
    <row r="28" spans="1:16" ht="15.75">
      <c r="A28" s="614" t="s">
        <v>111</v>
      </c>
      <c r="B28" s="615"/>
      <c r="C28" s="615"/>
      <c r="D28" s="615"/>
      <c r="E28" s="615"/>
      <c r="F28" s="615"/>
      <c r="G28" s="615"/>
      <c r="H28" s="615"/>
      <c r="I28" s="615"/>
      <c r="J28" s="615"/>
      <c r="K28" s="615"/>
      <c r="L28" s="615"/>
      <c r="M28" s="615"/>
      <c r="N28" s="615"/>
      <c r="O28" s="615"/>
      <c r="P28" s="616"/>
    </row>
    <row r="29" spans="1:16" ht="28.5">
      <c r="A29" s="9">
        <v>1</v>
      </c>
      <c r="B29" s="48">
        <v>5</v>
      </c>
      <c r="C29" s="33">
        <v>0.02996412037037037</v>
      </c>
      <c r="D29" s="31" t="s">
        <v>106</v>
      </c>
      <c r="E29" s="10">
        <v>1992</v>
      </c>
      <c r="F29" s="10">
        <v>1</v>
      </c>
      <c r="G29" s="27" t="s">
        <v>78</v>
      </c>
      <c r="H29" s="9">
        <v>1</v>
      </c>
      <c r="I29" s="9">
        <v>1</v>
      </c>
      <c r="J29" s="9">
        <v>2</v>
      </c>
      <c r="K29" s="9">
        <v>1</v>
      </c>
      <c r="L29" s="9">
        <f>H29+I29+J29+K29</f>
        <v>5</v>
      </c>
      <c r="M29" s="33">
        <f>C29</f>
        <v>0.02996412037037037</v>
      </c>
      <c r="N29" s="54">
        <v>0</v>
      </c>
      <c r="O29" s="9"/>
      <c r="P29" s="9">
        <v>150</v>
      </c>
    </row>
    <row r="30" spans="1:16" ht="31.5">
      <c r="A30" s="9">
        <v>2</v>
      </c>
      <c r="B30" s="48">
        <v>4</v>
      </c>
      <c r="C30" s="33">
        <v>0.031006944444444445</v>
      </c>
      <c r="D30" s="31" t="s">
        <v>105</v>
      </c>
      <c r="E30" s="10">
        <v>1991</v>
      </c>
      <c r="F30" s="10" t="s">
        <v>96</v>
      </c>
      <c r="G30" s="27" t="s">
        <v>78</v>
      </c>
      <c r="H30" s="9">
        <v>0</v>
      </c>
      <c r="I30" s="9">
        <v>2</v>
      </c>
      <c r="J30" s="9">
        <v>3</v>
      </c>
      <c r="K30" s="9">
        <v>0</v>
      </c>
      <c r="L30" s="9">
        <f>H30+I30+J30+K30</f>
        <v>5</v>
      </c>
      <c r="M30" s="33">
        <f>C30</f>
        <v>0.031006944444444445</v>
      </c>
      <c r="N30" s="54">
        <f>M30-M29</f>
        <v>0.0010428240740740745</v>
      </c>
      <c r="O30" s="9"/>
      <c r="P30" s="9">
        <v>146</v>
      </c>
    </row>
    <row r="31" spans="1:16" ht="15.75">
      <c r="A31" s="626" t="s">
        <v>112</v>
      </c>
      <c r="B31" s="627"/>
      <c r="C31" s="627"/>
      <c r="D31" s="627"/>
      <c r="E31" s="627"/>
      <c r="F31" s="627"/>
      <c r="G31" s="627"/>
      <c r="H31" s="627"/>
      <c r="I31" s="627"/>
      <c r="J31" s="627"/>
      <c r="K31" s="627"/>
      <c r="L31" s="627"/>
      <c r="M31" s="627"/>
      <c r="N31" s="627"/>
      <c r="O31" s="627"/>
      <c r="P31" s="628"/>
    </row>
    <row r="32" spans="1:16" ht="31.5">
      <c r="A32" s="9">
        <v>1</v>
      </c>
      <c r="B32" s="48">
        <v>9</v>
      </c>
      <c r="C32" s="33">
        <v>0.025003472222222226</v>
      </c>
      <c r="D32" s="27" t="s">
        <v>120</v>
      </c>
      <c r="E32" s="10">
        <v>1993</v>
      </c>
      <c r="F32" s="10" t="s">
        <v>96</v>
      </c>
      <c r="G32" s="27" t="s">
        <v>139</v>
      </c>
      <c r="H32" s="9">
        <v>0</v>
      </c>
      <c r="I32" s="9">
        <v>0</v>
      </c>
      <c r="J32" s="9">
        <v>0</v>
      </c>
      <c r="K32" s="9">
        <v>0</v>
      </c>
      <c r="L32" s="9">
        <f aca="true" t="shared" si="0" ref="L32:L38">H32+I32+J32+K32</f>
        <v>0</v>
      </c>
      <c r="M32" s="33">
        <f>C32</f>
        <v>0.025003472222222226</v>
      </c>
      <c r="N32" s="54">
        <v>0</v>
      </c>
      <c r="O32" s="9"/>
      <c r="P32" s="9">
        <v>150</v>
      </c>
    </row>
    <row r="33" spans="1:16" ht="33" customHeight="1">
      <c r="A33" s="9">
        <v>2</v>
      </c>
      <c r="B33" s="48">
        <v>1</v>
      </c>
      <c r="C33" s="33">
        <v>0.02863888888888889</v>
      </c>
      <c r="D33" s="27" t="s">
        <v>119</v>
      </c>
      <c r="E33" s="10">
        <v>1993</v>
      </c>
      <c r="F33" s="10" t="s">
        <v>37</v>
      </c>
      <c r="G33" s="27" t="s">
        <v>113</v>
      </c>
      <c r="H33" s="9">
        <v>2</v>
      </c>
      <c r="I33" s="9">
        <v>2</v>
      </c>
      <c r="J33" s="9">
        <v>2</v>
      </c>
      <c r="K33" s="9">
        <v>1</v>
      </c>
      <c r="L33" s="9">
        <f t="shared" si="0"/>
        <v>7</v>
      </c>
      <c r="M33" s="33">
        <f>C33</f>
        <v>0.02863888888888889</v>
      </c>
      <c r="N33" s="54">
        <f>M33-$M$32</f>
        <v>0.0036354166666666653</v>
      </c>
      <c r="O33" s="9"/>
      <c r="P33" s="9">
        <v>146</v>
      </c>
    </row>
    <row r="34" spans="1:16" ht="40.5" customHeight="1">
      <c r="A34" s="9">
        <v>3</v>
      </c>
      <c r="B34" s="48">
        <v>3</v>
      </c>
      <c r="C34" s="33">
        <v>0.02925462962962963</v>
      </c>
      <c r="D34" s="27" t="s">
        <v>109</v>
      </c>
      <c r="E34" s="10">
        <v>1994</v>
      </c>
      <c r="F34" s="10" t="s">
        <v>37</v>
      </c>
      <c r="G34" s="27" t="s">
        <v>140</v>
      </c>
      <c r="H34" s="9">
        <v>3</v>
      </c>
      <c r="I34" s="9">
        <v>2</v>
      </c>
      <c r="J34" s="9">
        <v>1</v>
      </c>
      <c r="K34" s="9">
        <v>2</v>
      </c>
      <c r="L34" s="9">
        <f t="shared" si="0"/>
        <v>8</v>
      </c>
      <c r="M34" s="33">
        <f>C34</f>
        <v>0.02925462962962963</v>
      </c>
      <c r="N34" s="54">
        <f>M34-$M$32</f>
        <v>0.004251157407407405</v>
      </c>
      <c r="O34" s="9"/>
      <c r="P34" s="9">
        <v>143</v>
      </c>
    </row>
    <row r="35" spans="1:16" ht="31.5">
      <c r="A35" s="9">
        <v>4</v>
      </c>
      <c r="B35" s="48">
        <v>6</v>
      </c>
      <c r="C35" s="33">
        <v>0.03241319444444444</v>
      </c>
      <c r="D35" s="27" t="s">
        <v>107</v>
      </c>
      <c r="E35" s="10">
        <v>1994</v>
      </c>
      <c r="F35" s="10" t="s">
        <v>37</v>
      </c>
      <c r="G35" s="27" t="s">
        <v>113</v>
      </c>
      <c r="H35" s="9">
        <v>3</v>
      </c>
      <c r="I35" s="9">
        <v>2</v>
      </c>
      <c r="J35" s="9">
        <v>2</v>
      </c>
      <c r="K35" s="9">
        <v>2</v>
      </c>
      <c r="L35" s="9">
        <f t="shared" si="0"/>
        <v>9</v>
      </c>
      <c r="M35" s="33">
        <f>C35</f>
        <v>0.03241319444444444</v>
      </c>
      <c r="N35" s="54">
        <f>M35-$M$32</f>
        <v>0.007409722222222213</v>
      </c>
      <c r="O35" s="9"/>
      <c r="P35" s="9">
        <v>140</v>
      </c>
    </row>
    <row r="36" spans="1:16" ht="41.25" customHeight="1">
      <c r="A36" s="9"/>
      <c r="B36" s="48">
        <v>2</v>
      </c>
      <c r="C36" s="33">
        <v>0.041666666666666664</v>
      </c>
      <c r="D36" s="27" t="s">
        <v>110</v>
      </c>
      <c r="E36" s="10">
        <v>1994</v>
      </c>
      <c r="F36" s="10" t="s">
        <v>37</v>
      </c>
      <c r="G36" s="27" t="s">
        <v>140</v>
      </c>
      <c r="H36" s="9">
        <v>5</v>
      </c>
      <c r="I36" s="9">
        <v>4</v>
      </c>
      <c r="J36" s="9">
        <v>1</v>
      </c>
      <c r="K36" s="9"/>
      <c r="L36" s="9">
        <f t="shared" si="0"/>
        <v>10</v>
      </c>
      <c r="M36" s="33" t="s">
        <v>123</v>
      </c>
      <c r="N36" s="33"/>
      <c r="O36" s="9"/>
      <c r="P36" s="9"/>
    </row>
    <row r="37" spans="1:16" ht="35.25" customHeight="1">
      <c r="A37" s="15"/>
      <c r="B37" s="48">
        <v>7</v>
      </c>
      <c r="C37" s="33">
        <v>0.041666666666666664</v>
      </c>
      <c r="D37" s="27" t="s">
        <v>108</v>
      </c>
      <c r="E37" s="10">
        <v>1993</v>
      </c>
      <c r="F37" s="10" t="s">
        <v>37</v>
      </c>
      <c r="G37" s="27" t="s">
        <v>57</v>
      </c>
      <c r="H37" s="9">
        <v>4</v>
      </c>
      <c r="I37" s="9">
        <v>4</v>
      </c>
      <c r="J37" s="9"/>
      <c r="K37" s="9"/>
      <c r="L37" s="9">
        <f t="shared" si="0"/>
        <v>8</v>
      </c>
      <c r="M37" s="33" t="s">
        <v>123</v>
      </c>
      <c r="N37" s="33"/>
      <c r="O37" s="9"/>
      <c r="P37" s="9"/>
    </row>
    <row r="38" spans="1:16" ht="20.25" customHeight="1" hidden="1">
      <c r="A38" s="15"/>
      <c r="B38" s="48">
        <v>8</v>
      </c>
      <c r="C38" s="33">
        <v>0.028016203703703706</v>
      </c>
      <c r="D38" s="27" t="s">
        <v>121</v>
      </c>
      <c r="E38" s="10">
        <v>1994</v>
      </c>
      <c r="F38" s="10" t="s">
        <v>96</v>
      </c>
      <c r="G38" s="55" t="s">
        <v>122</v>
      </c>
      <c r="H38" s="9">
        <v>0</v>
      </c>
      <c r="I38" s="9">
        <v>3</v>
      </c>
      <c r="J38" s="9">
        <v>3</v>
      </c>
      <c r="K38" s="9">
        <v>0</v>
      </c>
      <c r="L38" s="9">
        <f t="shared" si="0"/>
        <v>6</v>
      </c>
      <c r="M38" s="33">
        <f>C38</f>
        <v>0.028016203703703706</v>
      </c>
      <c r="N38" s="33">
        <f>M38-$M$32</f>
        <v>0.003012731481481481</v>
      </c>
      <c r="O38" s="9"/>
      <c r="P38" s="9"/>
    </row>
    <row r="39" spans="1:16" ht="15" hidden="1">
      <c r="A39" s="634"/>
      <c r="B39" s="634"/>
      <c r="C39" s="634"/>
      <c r="D39" s="634"/>
      <c r="E39" s="634"/>
      <c r="F39" s="634"/>
      <c r="G39" s="634"/>
      <c r="H39" s="634"/>
      <c r="I39" s="634"/>
      <c r="J39" s="634"/>
      <c r="K39" s="634"/>
      <c r="L39" s="634"/>
      <c r="M39" s="634"/>
      <c r="N39" s="634"/>
      <c r="O39" s="634"/>
      <c r="P39" s="634"/>
    </row>
    <row r="40" spans="1:16" ht="15" hidden="1">
      <c r="A40" s="634"/>
      <c r="B40" s="634"/>
      <c r="C40" s="634"/>
      <c r="D40" s="634"/>
      <c r="E40" s="634"/>
      <c r="F40" s="634"/>
      <c r="G40" s="634"/>
      <c r="H40" s="634"/>
      <c r="I40" s="634"/>
      <c r="J40" s="634"/>
      <c r="K40" s="634"/>
      <c r="L40" s="634"/>
      <c r="M40" s="634"/>
      <c r="N40" s="634"/>
      <c r="O40" s="634"/>
      <c r="P40" s="634"/>
    </row>
    <row r="41" spans="1:16" ht="15">
      <c r="A41" s="592" t="s">
        <v>79</v>
      </c>
      <c r="B41" s="634"/>
      <c r="C41" s="634"/>
      <c r="D41" s="634"/>
      <c r="E41" s="592" t="s">
        <v>80</v>
      </c>
      <c r="F41" s="592"/>
      <c r="G41" s="61" t="s">
        <v>81</v>
      </c>
      <c r="H41" s="592" t="s">
        <v>82</v>
      </c>
      <c r="I41" s="592"/>
      <c r="J41" s="592"/>
      <c r="K41" s="592"/>
      <c r="L41" s="592"/>
      <c r="M41" s="592"/>
      <c r="N41" s="592" t="s">
        <v>83</v>
      </c>
      <c r="O41" s="635"/>
      <c r="P41" s="635"/>
    </row>
    <row r="42" spans="1:16" ht="15">
      <c r="A42" s="636">
        <v>8</v>
      </c>
      <c r="B42" s="636"/>
      <c r="C42" s="636"/>
      <c r="D42" s="636"/>
      <c r="E42" s="636">
        <v>6</v>
      </c>
      <c r="F42" s="636"/>
      <c r="G42" s="26"/>
      <c r="H42" s="634">
        <v>2</v>
      </c>
      <c r="I42" s="634"/>
      <c r="J42" s="634"/>
      <c r="K42" s="634"/>
      <c r="L42" s="634"/>
      <c r="M42" s="634"/>
      <c r="N42" s="634"/>
      <c r="O42" s="634"/>
      <c r="P42" s="634"/>
    </row>
    <row r="43" ht="15" hidden="1"/>
    <row r="44" ht="15" hidden="1"/>
    <row r="45" spans="2:19" ht="15">
      <c r="B45" s="596" t="s">
        <v>84</v>
      </c>
      <c r="C45" s="596"/>
      <c r="D45" s="596"/>
      <c r="E45" s="596"/>
      <c r="F45" s="596"/>
      <c r="G45" s="596"/>
      <c r="H45" s="596"/>
      <c r="I45" s="596"/>
      <c r="J45" s="596"/>
      <c r="K45" s="596"/>
      <c r="L45" s="596"/>
      <c r="M45" s="596"/>
      <c r="N45" s="596"/>
      <c r="O45" s="596"/>
      <c r="P45" s="596"/>
      <c r="Q45" s="596"/>
      <c r="R45" s="596"/>
      <c r="S45" s="596"/>
    </row>
    <row r="46" spans="2:19" ht="15">
      <c r="B46" s="596" t="s">
        <v>85</v>
      </c>
      <c r="C46" s="596"/>
      <c r="D46" s="596"/>
      <c r="E46" s="596"/>
      <c r="F46" s="596"/>
      <c r="G46" s="596"/>
      <c r="H46" s="596"/>
      <c r="I46" s="596"/>
      <c r="J46" s="596"/>
      <c r="K46" s="596"/>
      <c r="L46" s="596"/>
      <c r="M46" s="596"/>
      <c r="N46" s="596"/>
      <c r="O46" s="596"/>
      <c r="P46" s="596"/>
      <c r="Q46" s="596"/>
      <c r="R46" s="596"/>
      <c r="S46" s="596"/>
    </row>
    <row r="47" spans="2:19" ht="15" hidden="1"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</row>
    <row r="48" spans="2:19" ht="15" hidden="1"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</row>
    <row r="49" spans="2:19" ht="15">
      <c r="B49" s="596" t="s">
        <v>154</v>
      </c>
      <c r="C49" s="596"/>
      <c r="D49" s="596"/>
      <c r="E49" s="596"/>
      <c r="F49" s="596"/>
      <c r="G49" s="596"/>
      <c r="H49" s="596"/>
      <c r="I49" s="596"/>
      <c r="J49" s="596"/>
      <c r="K49" s="596"/>
      <c r="L49" s="596"/>
      <c r="M49" s="596"/>
      <c r="N49" s="596"/>
      <c r="O49" s="596"/>
      <c r="P49" s="596"/>
      <c r="Q49" s="596"/>
      <c r="R49" s="596"/>
      <c r="S49" s="596"/>
    </row>
    <row r="50" spans="2:19" ht="15">
      <c r="B50" s="596" t="s">
        <v>87</v>
      </c>
      <c r="C50" s="596"/>
      <c r="D50" s="596"/>
      <c r="E50" s="596"/>
      <c r="F50" s="596"/>
      <c r="G50" s="596"/>
      <c r="H50" s="596"/>
      <c r="I50" s="596"/>
      <c r="J50" s="596"/>
      <c r="K50" s="596"/>
      <c r="L50" s="596"/>
      <c r="M50" s="596"/>
      <c r="N50" s="596"/>
      <c r="O50" s="596"/>
      <c r="P50" s="596"/>
      <c r="Q50" s="596"/>
      <c r="R50" s="596"/>
      <c r="S50" s="596"/>
    </row>
  </sheetData>
  <sheetProtection/>
  <mergeCells count="73">
    <mergeCell ref="B49:S49"/>
    <mergeCell ref="B50:S50"/>
    <mergeCell ref="A42:D42"/>
    <mergeCell ref="E42:F42"/>
    <mergeCell ref="H42:M42"/>
    <mergeCell ref="N42:P42"/>
    <mergeCell ref="B45:S45"/>
    <mergeCell ref="B46:S46"/>
    <mergeCell ref="A39:P40"/>
    <mergeCell ref="A41:D41"/>
    <mergeCell ref="E41:F41"/>
    <mergeCell ref="H41:M41"/>
    <mergeCell ref="N41:P41"/>
    <mergeCell ref="A31:P31"/>
    <mergeCell ref="D26:D27"/>
    <mergeCell ref="E26:E27"/>
    <mergeCell ref="F26:F27"/>
    <mergeCell ref="G26:G27"/>
    <mergeCell ref="H26:K26"/>
    <mergeCell ref="L26:L27"/>
    <mergeCell ref="A26:A27"/>
    <mergeCell ref="B26:B27"/>
    <mergeCell ref="C26:C27"/>
    <mergeCell ref="M26:M27"/>
    <mergeCell ref="N26:N27"/>
    <mergeCell ref="O26:O27"/>
    <mergeCell ref="P26:P27"/>
    <mergeCell ref="A28:P28"/>
    <mergeCell ref="A24:F24"/>
    <mergeCell ref="G24:P24"/>
    <mergeCell ref="A25:F25"/>
    <mergeCell ref="G25:P25"/>
    <mergeCell ref="A21:F21"/>
    <mergeCell ref="G21:P21"/>
    <mergeCell ref="A22:F22"/>
    <mergeCell ref="G22:P22"/>
    <mergeCell ref="A23:F23"/>
    <mergeCell ref="G23:P23"/>
    <mergeCell ref="A20:F20"/>
    <mergeCell ref="G20:P20"/>
    <mergeCell ref="A16:F16"/>
    <mergeCell ref="G16:K16"/>
    <mergeCell ref="L16:P16"/>
    <mergeCell ref="A17:F17"/>
    <mergeCell ref="G17:K17"/>
    <mergeCell ref="L17:P17"/>
    <mergeCell ref="A18:F18"/>
    <mergeCell ref="G18:K18"/>
    <mergeCell ref="L18:P18"/>
    <mergeCell ref="A19:F19"/>
    <mergeCell ref="G19:P19"/>
    <mergeCell ref="A14:F14"/>
    <mergeCell ref="G14:K14"/>
    <mergeCell ref="L14:P14"/>
    <mergeCell ref="A15:F15"/>
    <mergeCell ref="G15:K15"/>
    <mergeCell ref="L15:P15"/>
    <mergeCell ref="A13:F13"/>
    <mergeCell ref="G13:K13"/>
    <mergeCell ref="L13:P13"/>
    <mergeCell ref="A1:D5"/>
    <mergeCell ref="E1:M5"/>
    <mergeCell ref="N1:P5"/>
    <mergeCell ref="A6:G6"/>
    <mergeCell ref="H6:P6"/>
    <mergeCell ref="A7:G8"/>
    <mergeCell ref="H7:P7"/>
    <mergeCell ref="H8:P8"/>
    <mergeCell ref="A9:P10"/>
    <mergeCell ref="A11:P11"/>
    <mergeCell ref="A12:F12"/>
    <mergeCell ref="G12:K12"/>
    <mergeCell ref="L12:P12"/>
  </mergeCells>
  <printOptions/>
  <pageMargins left="0.2362204724409449" right="0.2362204724409449" top="0.7480314960629921" bottom="0.7480314960629921" header="0.31496062992125984" footer="0.31496062992125984"/>
  <pageSetup horizontalDpi="300" verticalDpi="300" orientation="portrait" paperSize="9" scale="9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D120"/>
  <sheetViews>
    <sheetView zoomScalePageLayoutView="0" workbookViewId="0" topLeftCell="A1">
      <selection activeCell="V72" sqref="V72"/>
    </sheetView>
  </sheetViews>
  <sheetFormatPr defaultColWidth="9.140625" defaultRowHeight="16.5" customHeight="1"/>
  <cols>
    <col min="1" max="1" width="3.7109375" style="0" customWidth="1"/>
    <col min="2" max="2" width="5.28125" style="0" customWidth="1"/>
    <col min="3" max="3" width="6.00390625" style="0" customWidth="1"/>
    <col min="4" max="4" width="10.28125" style="0" hidden="1" customWidth="1"/>
    <col min="5" max="7" width="10.57421875" style="0" hidden="1" customWidth="1"/>
    <col min="8" max="8" width="24.28125" style="0" customWidth="1"/>
    <col min="9" max="9" width="6.57421875" style="0" customWidth="1"/>
    <col min="10" max="10" width="6.28125" style="0" customWidth="1"/>
    <col min="11" max="11" width="28.7109375" style="0" customWidth="1"/>
    <col min="12" max="12" width="3.57421875" style="0" customWidth="1"/>
    <col min="13" max="13" width="4.00390625" style="0" customWidth="1"/>
    <col min="14" max="14" width="4.57421875" style="0" customWidth="1"/>
    <col min="15" max="15" width="9.7109375" style="0" customWidth="1"/>
    <col min="16" max="16" width="9.8515625" style="0" hidden="1" customWidth="1"/>
    <col min="17" max="17" width="10.57421875" style="0" customWidth="1"/>
    <col min="18" max="18" width="9.28125" style="0" customWidth="1"/>
    <col min="19" max="19" width="5.8515625" style="0" customWidth="1"/>
    <col min="20" max="20" width="8.421875" style="0" customWidth="1"/>
    <col min="21" max="21" width="7.8515625" style="0" customWidth="1"/>
  </cols>
  <sheetData>
    <row r="1" spans="1:19" ht="25.5" customHeight="1">
      <c r="A1" s="564" t="s">
        <v>601</v>
      </c>
      <c r="B1" s="564"/>
      <c r="C1" s="564"/>
      <c r="D1" s="564"/>
      <c r="E1" s="564"/>
      <c r="F1" s="564"/>
      <c r="G1" s="564"/>
      <c r="H1" s="564"/>
      <c r="I1" s="564"/>
      <c r="J1" s="564"/>
      <c r="K1" s="564"/>
      <c r="L1" s="564"/>
      <c r="M1" s="564"/>
      <c r="N1" s="564"/>
      <c r="O1" s="564"/>
      <c r="P1" s="564"/>
      <c r="Q1" s="564"/>
      <c r="R1" s="564"/>
      <c r="S1" s="564"/>
    </row>
    <row r="2" spans="1:19" ht="25.5" customHeight="1">
      <c r="A2" s="564"/>
      <c r="B2" s="564"/>
      <c r="C2" s="564"/>
      <c r="D2" s="564"/>
      <c r="E2" s="564"/>
      <c r="F2" s="564"/>
      <c r="G2" s="564"/>
      <c r="H2" s="564"/>
      <c r="I2" s="564"/>
      <c r="J2" s="564"/>
      <c r="K2" s="564"/>
      <c r="L2" s="564"/>
      <c r="M2" s="564"/>
      <c r="N2" s="564"/>
      <c r="O2" s="564"/>
      <c r="P2" s="564"/>
      <c r="Q2" s="564"/>
      <c r="R2" s="564"/>
      <c r="S2" s="564"/>
    </row>
    <row r="3" spans="1:19" ht="25.5" customHeight="1">
      <c r="A3" s="564"/>
      <c r="B3" s="564"/>
      <c r="C3" s="564"/>
      <c r="D3" s="564"/>
      <c r="E3" s="564"/>
      <c r="F3" s="564"/>
      <c r="G3" s="564"/>
      <c r="H3" s="564"/>
      <c r="I3" s="564"/>
      <c r="J3" s="564"/>
      <c r="K3" s="564"/>
      <c r="L3" s="564"/>
      <c r="M3" s="564"/>
      <c r="N3" s="564"/>
      <c r="O3" s="564"/>
      <c r="P3" s="564"/>
      <c r="Q3" s="564"/>
      <c r="R3" s="564"/>
      <c r="S3" s="564"/>
    </row>
    <row r="4" spans="1:19" ht="25.5" customHeight="1">
      <c r="A4" s="564"/>
      <c r="B4" s="564"/>
      <c r="C4" s="564"/>
      <c r="D4" s="564"/>
      <c r="E4" s="564"/>
      <c r="F4" s="564"/>
      <c r="G4" s="564"/>
      <c r="H4" s="564"/>
      <c r="I4" s="564"/>
      <c r="J4" s="564"/>
      <c r="K4" s="564"/>
      <c r="L4" s="564"/>
      <c r="M4" s="564"/>
      <c r="N4" s="564"/>
      <c r="O4" s="564"/>
      <c r="P4" s="564"/>
      <c r="Q4" s="564"/>
      <c r="R4" s="564"/>
      <c r="S4" s="564"/>
    </row>
    <row r="5" spans="1:19" ht="16.5" customHeight="1">
      <c r="A5" s="683" t="s">
        <v>384</v>
      </c>
      <c r="B5" s="683"/>
      <c r="C5" s="683"/>
      <c r="D5" s="683"/>
      <c r="E5" s="683"/>
      <c r="F5" s="683"/>
      <c r="G5" s="683"/>
      <c r="H5" s="683"/>
      <c r="I5" s="683"/>
      <c r="J5" s="682"/>
      <c r="K5" s="682"/>
      <c r="L5" s="682"/>
      <c r="M5" s="682"/>
      <c r="N5" s="682"/>
      <c r="O5" s="682"/>
      <c r="P5" s="682"/>
      <c r="Q5" s="682"/>
      <c r="R5" s="682"/>
      <c r="S5" s="682"/>
    </row>
    <row r="6" spans="1:19" ht="30.75" customHeight="1">
      <c r="A6" s="684" t="s">
        <v>592</v>
      </c>
      <c r="B6" s="685"/>
      <c r="C6" s="685"/>
      <c r="D6" s="685"/>
      <c r="E6" s="685"/>
      <c r="F6" s="685"/>
      <c r="G6" s="685"/>
      <c r="H6" s="685"/>
      <c r="I6" s="685"/>
      <c r="J6" s="685"/>
      <c r="K6" s="685"/>
      <c r="L6" s="685"/>
      <c r="M6" s="685"/>
      <c r="N6" s="685"/>
      <c r="O6" s="685"/>
      <c r="P6" s="685"/>
      <c r="Q6" s="685"/>
      <c r="R6" s="685"/>
      <c r="S6" s="686"/>
    </row>
    <row r="7" spans="1:19" ht="28.5" customHeight="1">
      <c r="A7" s="687" t="s">
        <v>593</v>
      </c>
      <c r="B7" s="688"/>
      <c r="C7" s="688"/>
      <c r="D7" s="688"/>
      <c r="E7" s="688"/>
      <c r="F7" s="688"/>
      <c r="G7" s="688"/>
      <c r="H7" s="688"/>
      <c r="I7" s="688"/>
      <c r="J7" s="688"/>
      <c r="K7" s="688"/>
      <c r="L7" s="688"/>
      <c r="M7" s="688"/>
      <c r="N7" s="688"/>
      <c r="O7" s="688"/>
      <c r="P7" s="688"/>
      <c r="Q7" s="688"/>
      <c r="R7" s="688"/>
      <c r="S7" s="689"/>
    </row>
    <row r="8" spans="1:19" ht="16.5" customHeight="1">
      <c r="A8" s="577" t="s">
        <v>92</v>
      </c>
      <c r="B8" s="577"/>
      <c r="C8" s="577"/>
      <c r="D8" s="577"/>
      <c r="E8" s="577"/>
      <c r="F8" s="577"/>
      <c r="G8" s="577"/>
      <c r="H8" s="577"/>
      <c r="I8" s="577"/>
      <c r="J8" s="577"/>
      <c r="K8" s="577"/>
      <c r="L8" s="577"/>
      <c r="M8" s="670" t="s">
        <v>604</v>
      </c>
      <c r="N8" s="670"/>
      <c r="O8" s="670"/>
      <c r="P8" s="670"/>
      <c r="Q8" s="670"/>
      <c r="R8" s="670"/>
      <c r="S8" s="670"/>
    </row>
    <row r="9" spans="1:19" ht="16.5" customHeight="1">
      <c r="A9" s="664"/>
      <c r="B9" s="665"/>
      <c r="C9" s="665"/>
      <c r="D9" s="665"/>
      <c r="E9" s="665"/>
      <c r="F9" s="665"/>
      <c r="G9" s="665"/>
      <c r="H9" s="665"/>
      <c r="I9" s="665"/>
      <c r="J9" s="665"/>
      <c r="K9" s="665"/>
      <c r="L9" s="666"/>
      <c r="M9" s="663" t="s">
        <v>584</v>
      </c>
      <c r="N9" s="663"/>
      <c r="O9" s="663"/>
      <c r="P9" s="663"/>
      <c r="Q9" s="663"/>
      <c r="R9" s="663"/>
      <c r="S9" s="663"/>
    </row>
    <row r="10" spans="1:19" ht="16.5" customHeight="1">
      <c r="A10" s="667"/>
      <c r="B10" s="668"/>
      <c r="C10" s="668"/>
      <c r="D10" s="668"/>
      <c r="E10" s="668"/>
      <c r="F10" s="668"/>
      <c r="G10" s="668"/>
      <c r="H10" s="668"/>
      <c r="I10" s="668"/>
      <c r="J10" s="668"/>
      <c r="K10" s="668"/>
      <c r="L10" s="669"/>
      <c r="M10" s="663" t="s">
        <v>651</v>
      </c>
      <c r="N10" s="663"/>
      <c r="O10" s="663"/>
      <c r="P10" s="663"/>
      <c r="Q10" s="663"/>
      <c r="R10" s="663"/>
      <c r="S10" s="663"/>
    </row>
    <row r="11" spans="1:19" ht="16.5" customHeight="1">
      <c r="A11" s="675" t="s">
        <v>636</v>
      </c>
      <c r="B11" s="676"/>
      <c r="C11" s="676"/>
      <c r="D11" s="676"/>
      <c r="E11" s="676"/>
      <c r="F11" s="676"/>
      <c r="G11" s="676"/>
      <c r="H11" s="676"/>
      <c r="I11" s="676"/>
      <c r="J11" s="676"/>
      <c r="K11" s="676"/>
      <c r="L11" s="676"/>
      <c r="M11" s="676"/>
      <c r="N11" s="676"/>
      <c r="O11" s="676"/>
      <c r="P11" s="676"/>
      <c r="Q11" s="676"/>
      <c r="R11" s="676"/>
      <c r="S11" s="677"/>
    </row>
    <row r="12" spans="1:19" ht="26.25" customHeight="1">
      <c r="A12" s="678"/>
      <c r="B12" s="679"/>
      <c r="C12" s="679"/>
      <c r="D12" s="679"/>
      <c r="E12" s="679"/>
      <c r="F12" s="679"/>
      <c r="G12" s="679"/>
      <c r="H12" s="679"/>
      <c r="I12" s="679"/>
      <c r="J12" s="679"/>
      <c r="K12" s="679"/>
      <c r="L12" s="679"/>
      <c r="M12" s="679"/>
      <c r="N12" s="679"/>
      <c r="O12" s="679"/>
      <c r="P12" s="679"/>
      <c r="Q12" s="679"/>
      <c r="R12" s="679"/>
      <c r="S12" s="680"/>
    </row>
    <row r="13" spans="1:19" ht="16.5" customHeight="1">
      <c r="A13" s="480" t="s">
        <v>11</v>
      </c>
      <c r="B13" s="480"/>
      <c r="C13" s="480"/>
      <c r="D13" s="480"/>
      <c r="E13" s="480"/>
      <c r="F13" s="480"/>
      <c r="G13" s="480"/>
      <c r="H13" s="480"/>
      <c r="I13" s="480"/>
      <c r="J13" s="480"/>
      <c r="K13" s="480"/>
      <c r="L13" s="480" t="s">
        <v>12</v>
      </c>
      <c r="M13" s="480"/>
      <c r="N13" s="480"/>
      <c r="O13" s="480"/>
      <c r="P13" s="480"/>
      <c r="Q13" s="480"/>
      <c r="R13" s="480"/>
      <c r="S13" s="480"/>
    </row>
    <row r="14" spans="1:19" ht="16.5" customHeight="1">
      <c r="A14" s="465" t="s">
        <v>35</v>
      </c>
      <c r="B14" s="465"/>
      <c r="C14" s="465"/>
      <c r="D14" s="465"/>
      <c r="E14" s="465"/>
      <c r="F14" s="465"/>
      <c r="G14" s="465"/>
      <c r="H14" s="465"/>
      <c r="I14" s="465"/>
      <c r="J14" s="465"/>
      <c r="K14" s="465"/>
      <c r="L14" s="466" t="s">
        <v>609</v>
      </c>
      <c r="M14" s="466"/>
      <c r="N14" s="466"/>
      <c r="O14" s="466"/>
      <c r="P14" s="466"/>
      <c r="Q14" s="466"/>
      <c r="R14" s="466"/>
      <c r="S14" s="466"/>
    </row>
    <row r="15" spans="1:19" ht="16.5" customHeight="1">
      <c r="A15" s="465" t="s">
        <v>360</v>
      </c>
      <c r="B15" s="465"/>
      <c r="C15" s="465"/>
      <c r="D15" s="465"/>
      <c r="E15" s="465"/>
      <c r="F15" s="465"/>
      <c r="G15" s="465"/>
      <c r="H15" s="465"/>
      <c r="I15" s="465"/>
      <c r="J15" s="465"/>
      <c r="K15" s="465"/>
      <c r="L15" s="467" t="s">
        <v>599</v>
      </c>
      <c r="M15" s="467"/>
      <c r="N15" s="467"/>
      <c r="O15" s="467"/>
      <c r="P15" s="467"/>
      <c r="Q15" s="467"/>
      <c r="R15" s="467"/>
      <c r="S15" s="467"/>
    </row>
    <row r="16" spans="1:19" ht="16.5" customHeight="1">
      <c r="A16" s="503" t="s">
        <v>361</v>
      </c>
      <c r="B16" s="503"/>
      <c r="C16" s="503"/>
      <c r="D16" s="503"/>
      <c r="E16" s="503"/>
      <c r="F16" s="503"/>
      <c r="G16" s="503"/>
      <c r="H16" s="503"/>
      <c r="I16" s="503"/>
      <c r="J16" s="503"/>
      <c r="K16" s="503"/>
      <c r="L16" s="466" t="s">
        <v>362</v>
      </c>
      <c r="M16" s="466"/>
      <c r="N16" s="466"/>
      <c r="O16" s="466"/>
      <c r="P16" s="466"/>
      <c r="Q16" s="466"/>
      <c r="R16" s="466"/>
      <c r="S16" s="466"/>
    </row>
    <row r="17" spans="1:19" ht="16.5" customHeight="1">
      <c r="A17" s="465" t="s">
        <v>504</v>
      </c>
      <c r="B17" s="465"/>
      <c r="C17" s="465"/>
      <c r="D17" s="465"/>
      <c r="E17" s="465"/>
      <c r="F17" s="465"/>
      <c r="G17" s="465"/>
      <c r="H17" s="465"/>
      <c r="I17" s="465"/>
      <c r="J17" s="465"/>
      <c r="K17" s="465"/>
      <c r="L17" s="465" t="s">
        <v>363</v>
      </c>
      <c r="M17" s="465"/>
      <c r="N17" s="465"/>
      <c r="O17" s="465"/>
      <c r="P17" s="465"/>
      <c r="Q17" s="465"/>
      <c r="R17" s="465"/>
      <c r="S17" s="465"/>
    </row>
    <row r="18" spans="1:19" ht="16.5" customHeight="1">
      <c r="A18" s="465" t="s">
        <v>606</v>
      </c>
      <c r="B18" s="465"/>
      <c r="C18" s="465"/>
      <c r="D18" s="465"/>
      <c r="E18" s="465"/>
      <c r="F18" s="465"/>
      <c r="G18" s="465"/>
      <c r="H18" s="465"/>
      <c r="I18" s="465"/>
      <c r="J18" s="465"/>
      <c r="K18" s="465"/>
      <c r="L18" s="465" t="s">
        <v>364</v>
      </c>
      <c r="M18" s="465"/>
      <c r="N18" s="465"/>
      <c r="O18" s="465"/>
      <c r="P18" s="465"/>
      <c r="Q18" s="465"/>
      <c r="R18" s="465"/>
      <c r="S18" s="465"/>
    </row>
    <row r="19" spans="1:30" ht="16.5" customHeight="1">
      <c r="A19" s="654" t="s">
        <v>20</v>
      </c>
      <c r="B19" s="658" t="s">
        <v>142</v>
      </c>
      <c r="C19" s="659" t="s">
        <v>143</v>
      </c>
      <c r="D19" s="552" t="s">
        <v>22</v>
      </c>
      <c r="E19" s="552" t="s">
        <v>23</v>
      </c>
      <c r="F19" s="660" t="s">
        <v>160</v>
      </c>
      <c r="G19" s="660"/>
      <c r="H19" s="656" t="s">
        <v>25</v>
      </c>
      <c r="I19" s="552" t="s">
        <v>26</v>
      </c>
      <c r="J19" s="552" t="s">
        <v>358</v>
      </c>
      <c r="K19" s="552" t="s">
        <v>28</v>
      </c>
      <c r="L19" s="552" t="s">
        <v>270</v>
      </c>
      <c r="M19" s="552"/>
      <c r="N19" s="671" t="s">
        <v>146</v>
      </c>
      <c r="O19" s="552" t="s">
        <v>144</v>
      </c>
      <c r="P19" s="661"/>
      <c r="Q19" s="673" t="s">
        <v>145</v>
      </c>
      <c r="R19" s="552" t="s">
        <v>32</v>
      </c>
      <c r="S19" s="613" t="s">
        <v>115</v>
      </c>
      <c r="T19" s="653"/>
      <c r="U19" s="68"/>
      <c r="V19" s="68"/>
      <c r="W19" s="68"/>
      <c r="X19" s="68"/>
      <c r="Y19" s="68"/>
      <c r="Z19" s="68"/>
      <c r="AA19" s="68"/>
      <c r="AB19" s="68"/>
      <c r="AC19" s="68"/>
      <c r="AD19" s="68"/>
    </row>
    <row r="20" spans="1:22" ht="16.5" customHeight="1">
      <c r="A20" s="655"/>
      <c r="B20" s="549"/>
      <c r="C20" s="550"/>
      <c r="D20" s="547"/>
      <c r="E20" s="547"/>
      <c r="F20" s="552"/>
      <c r="G20" s="552"/>
      <c r="H20" s="657"/>
      <c r="I20" s="551"/>
      <c r="J20" s="551"/>
      <c r="K20" s="551"/>
      <c r="L20" s="359" t="s">
        <v>33</v>
      </c>
      <c r="M20" s="359" t="s">
        <v>34</v>
      </c>
      <c r="N20" s="672"/>
      <c r="O20" s="547"/>
      <c r="P20" s="662"/>
      <c r="Q20" s="674"/>
      <c r="R20" s="547"/>
      <c r="S20" s="524"/>
      <c r="T20" s="653"/>
      <c r="U20" s="65"/>
      <c r="V20" s="65"/>
    </row>
    <row r="21" spans="1:30" ht="24" customHeight="1">
      <c r="A21" s="48">
        <v>1</v>
      </c>
      <c r="B21" s="149">
        <v>2</v>
      </c>
      <c r="C21" s="9"/>
      <c r="D21" s="33">
        <v>0</v>
      </c>
      <c r="E21" s="77"/>
      <c r="F21" s="77"/>
      <c r="G21" s="77"/>
      <c r="H21" s="643" t="s">
        <v>621</v>
      </c>
      <c r="I21" s="644"/>
      <c r="J21" s="644"/>
      <c r="K21" s="645"/>
      <c r="L21" s="150">
        <f>L22+L23+L24</f>
        <v>3</v>
      </c>
      <c r="M21" s="149">
        <f>M22+M23+M24</f>
        <v>4</v>
      </c>
      <c r="N21" s="149">
        <f>L21+M21</f>
        <v>7</v>
      </c>
      <c r="O21" s="33"/>
      <c r="P21" s="33">
        <f>Q21</f>
        <v>0.028776620370370373</v>
      </c>
      <c r="Q21" s="148">
        <f>E24+F25-G25</f>
        <v>0.028776620370370373</v>
      </c>
      <c r="R21" s="54"/>
      <c r="S21" s="9">
        <v>450</v>
      </c>
      <c r="T21" s="67"/>
      <c r="U21" s="68"/>
      <c r="V21" s="68"/>
      <c r="W21" s="68"/>
      <c r="X21" s="68"/>
      <c r="Y21" s="68"/>
      <c r="Z21" s="68"/>
      <c r="AA21" s="68"/>
      <c r="AB21" s="68"/>
      <c r="AC21" s="68"/>
      <c r="AD21" s="68"/>
    </row>
    <row r="22" spans="1:21" ht="24" customHeight="1">
      <c r="A22" s="168"/>
      <c r="B22" s="168"/>
      <c r="C22" s="9">
        <v>1</v>
      </c>
      <c r="D22" s="33">
        <v>0</v>
      </c>
      <c r="E22" s="33">
        <v>0.008938657407407407</v>
      </c>
      <c r="F22" s="79"/>
      <c r="G22" s="79"/>
      <c r="H22" s="210" t="s">
        <v>465</v>
      </c>
      <c r="I22" s="9">
        <v>2000</v>
      </c>
      <c r="J22" s="9">
        <v>1</v>
      </c>
      <c r="K22" s="115" t="s">
        <v>466</v>
      </c>
      <c r="L22" s="107">
        <v>0</v>
      </c>
      <c r="M22" s="9">
        <v>1</v>
      </c>
      <c r="N22" s="9">
        <f>L22+M22</f>
        <v>1</v>
      </c>
      <c r="O22" s="54">
        <f>E22-D22+F22-G22</f>
        <v>0.008938657407407407</v>
      </c>
      <c r="P22" s="33">
        <f>Q21</f>
        <v>0.028776620370370373</v>
      </c>
      <c r="Q22" s="33"/>
      <c r="R22" s="54"/>
      <c r="S22" s="9"/>
      <c r="T22" s="67"/>
      <c r="U22" s="67"/>
    </row>
    <row r="23" spans="1:30" ht="24" customHeight="1">
      <c r="A23" s="168"/>
      <c r="B23" s="168"/>
      <c r="C23" s="9">
        <v>2</v>
      </c>
      <c r="D23" s="33">
        <f>E22</f>
        <v>0.008938657407407407</v>
      </c>
      <c r="E23" s="33">
        <v>0.018984953703703705</v>
      </c>
      <c r="F23" s="41"/>
      <c r="G23" s="41"/>
      <c r="H23" s="210" t="s">
        <v>467</v>
      </c>
      <c r="I23" s="26">
        <v>2000</v>
      </c>
      <c r="J23" s="26">
        <v>2</v>
      </c>
      <c r="K23" s="115" t="s">
        <v>466</v>
      </c>
      <c r="L23" s="107">
        <v>3</v>
      </c>
      <c r="M23" s="9">
        <v>2</v>
      </c>
      <c r="N23" s="9">
        <f>L23+M23</f>
        <v>5</v>
      </c>
      <c r="O23" s="54">
        <f>E23-D23+F23-G23</f>
        <v>0.010046296296296298</v>
      </c>
      <c r="P23" s="33">
        <f>Q21</f>
        <v>0.028776620370370373</v>
      </c>
      <c r="Q23" s="33"/>
      <c r="R23" s="54"/>
      <c r="S23" s="9"/>
      <c r="T23" s="67"/>
      <c r="U23" s="68"/>
      <c r="V23" s="68"/>
      <c r="W23" s="68"/>
      <c r="X23" s="68"/>
      <c r="Y23" s="68"/>
      <c r="Z23" s="68"/>
      <c r="AA23" s="68"/>
      <c r="AB23" s="68"/>
      <c r="AC23" s="68"/>
      <c r="AD23" s="68"/>
    </row>
    <row r="24" spans="1:21" ht="24" customHeight="1">
      <c r="A24" s="168"/>
      <c r="B24" s="168"/>
      <c r="C24" s="9">
        <v>3</v>
      </c>
      <c r="D24" s="33">
        <f>E23</f>
        <v>0.018984953703703705</v>
      </c>
      <c r="E24" s="33">
        <v>0.028776620370370373</v>
      </c>
      <c r="F24" s="41"/>
      <c r="G24" s="41"/>
      <c r="H24" s="210" t="s">
        <v>468</v>
      </c>
      <c r="I24" s="26">
        <v>2000</v>
      </c>
      <c r="J24" s="26">
        <v>1</v>
      </c>
      <c r="K24" s="115" t="s">
        <v>466</v>
      </c>
      <c r="L24" s="107">
        <v>0</v>
      </c>
      <c r="M24" s="9">
        <v>1</v>
      </c>
      <c r="N24" s="9">
        <f>L24+M24</f>
        <v>1</v>
      </c>
      <c r="O24" s="54">
        <f>E24-D24+F24-G24</f>
        <v>0.009791666666666667</v>
      </c>
      <c r="P24" s="33">
        <f>Q21</f>
        <v>0.028776620370370373</v>
      </c>
      <c r="Q24" s="33"/>
      <c r="R24" s="54"/>
      <c r="S24" s="9"/>
      <c r="T24" s="67"/>
      <c r="U24" s="67"/>
    </row>
    <row r="25" spans="1:21" ht="24" customHeight="1" hidden="1">
      <c r="A25" s="48"/>
      <c r="B25" s="9"/>
      <c r="C25" s="9"/>
      <c r="D25" s="33"/>
      <c r="E25" s="77"/>
      <c r="F25" s="77">
        <f>F22+F23+F24</f>
        <v>0</v>
      </c>
      <c r="G25" s="77">
        <f>G22+G23+G24</f>
        <v>0</v>
      </c>
      <c r="H25" s="70"/>
      <c r="I25" s="62"/>
      <c r="J25" s="62"/>
      <c r="K25" s="74"/>
      <c r="L25" s="107"/>
      <c r="M25" s="9"/>
      <c r="N25" s="9"/>
      <c r="O25" s="54"/>
      <c r="P25" s="33">
        <f>Q21</f>
        <v>0.028776620370370373</v>
      </c>
      <c r="Q25" s="33"/>
      <c r="R25" s="54"/>
      <c r="S25" s="9"/>
      <c r="T25" s="73"/>
      <c r="U25" s="73"/>
    </row>
    <row r="26" spans="1:20" ht="24" customHeight="1">
      <c r="A26" s="48">
        <v>2</v>
      </c>
      <c r="B26" s="149">
        <v>4</v>
      </c>
      <c r="C26" s="15"/>
      <c r="D26" s="33">
        <v>0</v>
      </c>
      <c r="E26" s="77"/>
      <c r="F26" s="77"/>
      <c r="G26" s="77"/>
      <c r="H26" s="643" t="s">
        <v>429</v>
      </c>
      <c r="I26" s="644"/>
      <c r="J26" s="644"/>
      <c r="K26" s="645"/>
      <c r="L26" s="150">
        <f>L27+L28+L29</f>
        <v>4</v>
      </c>
      <c r="M26" s="149">
        <f>M27+M28+M29</f>
        <v>4</v>
      </c>
      <c r="N26" s="149">
        <f>L26+M26</f>
        <v>8</v>
      </c>
      <c r="O26" s="33"/>
      <c r="P26" s="33">
        <f>Q26</f>
        <v>0.029331018518518517</v>
      </c>
      <c r="Q26" s="148">
        <f>E29+F30-G30</f>
        <v>0.029331018518518517</v>
      </c>
      <c r="R26" s="54">
        <f>Q26-$Q$21</f>
        <v>0.0005543981481481441</v>
      </c>
      <c r="S26" s="9">
        <v>420</v>
      </c>
      <c r="T26" s="67"/>
    </row>
    <row r="27" spans="1:20" ht="24" customHeight="1">
      <c r="A27" s="168"/>
      <c r="B27" s="168"/>
      <c r="C27" s="9">
        <v>1</v>
      </c>
      <c r="D27" s="33">
        <v>0</v>
      </c>
      <c r="E27" s="33">
        <v>0.008681712962962962</v>
      </c>
      <c r="F27" s="79"/>
      <c r="G27" s="79"/>
      <c r="H27" s="414" t="s">
        <v>475</v>
      </c>
      <c r="I27" s="94">
        <v>2001</v>
      </c>
      <c r="J27" s="413" t="s">
        <v>219</v>
      </c>
      <c r="K27" s="95" t="s">
        <v>476</v>
      </c>
      <c r="L27" s="107">
        <v>0</v>
      </c>
      <c r="M27" s="9">
        <v>0</v>
      </c>
      <c r="N27" s="9">
        <f>L27+M27</f>
        <v>0</v>
      </c>
      <c r="O27" s="54">
        <f>E27-D27+F27-G27</f>
        <v>0.008681712962962962</v>
      </c>
      <c r="P27" s="33">
        <f>Q26</f>
        <v>0.029331018518518517</v>
      </c>
      <c r="Q27" s="33"/>
      <c r="R27" s="54"/>
      <c r="S27" s="9"/>
      <c r="T27" s="67"/>
    </row>
    <row r="28" spans="1:20" ht="24" customHeight="1">
      <c r="A28" s="168"/>
      <c r="B28" s="168"/>
      <c r="C28" s="9">
        <v>2</v>
      </c>
      <c r="D28" s="33">
        <f>E27</f>
        <v>0.008681712962962962</v>
      </c>
      <c r="E28" s="33">
        <v>0.019063657407407408</v>
      </c>
      <c r="F28" s="41"/>
      <c r="G28" s="41"/>
      <c r="H28" s="414" t="s">
        <v>477</v>
      </c>
      <c r="I28" s="94">
        <v>2000</v>
      </c>
      <c r="J28" s="413">
        <v>1</v>
      </c>
      <c r="K28" s="95" t="s">
        <v>478</v>
      </c>
      <c r="L28" s="107">
        <v>1</v>
      </c>
      <c r="M28" s="9">
        <v>3</v>
      </c>
      <c r="N28" s="9">
        <f>L28+M28</f>
        <v>4</v>
      </c>
      <c r="O28" s="54">
        <f>E28-D28+F28-G28</f>
        <v>0.010381944444444445</v>
      </c>
      <c r="P28" s="33">
        <f>Q26</f>
        <v>0.029331018518518517</v>
      </c>
      <c r="Q28" s="33"/>
      <c r="R28" s="54"/>
      <c r="S28" s="9"/>
      <c r="T28" s="67"/>
    </row>
    <row r="29" spans="1:20" ht="24" customHeight="1">
      <c r="A29" s="168"/>
      <c r="B29" s="168"/>
      <c r="C29" s="9">
        <v>3</v>
      </c>
      <c r="D29" s="33">
        <f>E28</f>
        <v>0.019063657407407408</v>
      </c>
      <c r="E29" s="33">
        <v>0.029331018518518517</v>
      </c>
      <c r="F29" s="41"/>
      <c r="G29" s="41"/>
      <c r="H29" s="414" t="s">
        <v>480</v>
      </c>
      <c r="I29" s="93">
        <v>2000</v>
      </c>
      <c r="J29" s="9">
        <v>1</v>
      </c>
      <c r="K29" s="95" t="s">
        <v>481</v>
      </c>
      <c r="L29" s="107">
        <v>3</v>
      </c>
      <c r="M29" s="9">
        <v>1</v>
      </c>
      <c r="N29" s="9">
        <f>L29+M29</f>
        <v>4</v>
      </c>
      <c r="O29" s="54">
        <f>E29-D29+F29-G29</f>
        <v>0.010267361111111109</v>
      </c>
      <c r="P29" s="33">
        <f>Q26</f>
        <v>0.029331018518518517</v>
      </c>
      <c r="Q29" s="33"/>
      <c r="R29" s="54"/>
      <c r="S29" s="9"/>
      <c r="T29" s="67"/>
    </row>
    <row r="30" spans="1:20" ht="24" customHeight="1" hidden="1">
      <c r="A30" s="48"/>
      <c r="B30" s="9"/>
      <c r="C30" s="9"/>
      <c r="D30" s="33"/>
      <c r="E30" s="77"/>
      <c r="F30" s="77">
        <f>F27+F28+F29</f>
        <v>0</v>
      </c>
      <c r="G30" s="77">
        <f>G27+G28+G29</f>
        <v>0</v>
      </c>
      <c r="H30" s="411"/>
      <c r="I30" s="62"/>
      <c r="J30" s="62"/>
      <c r="K30" s="74"/>
      <c r="L30" s="107"/>
      <c r="M30" s="9"/>
      <c r="N30" s="9"/>
      <c r="O30" s="54"/>
      <c r="P30" s="33">
        <f>Q26</f>
        <v>0.029331018518518517</v>
      </c>
      <c r="Q30" s="33"/>
      <c r="R30" s="54"/>
      <c r="S30" s="9"/>
      <c r="T30" s="73"/>
    </row>
    <row r="31" spans="1:20" ht="24" customHeight="1">
      <c r="A31" s="48">
        <v>3</v>
      </c>
      <c r="B31" s="149">
        <v>1</v>
      </c>
      <c r="C31" s="15"/>
      <c r="D31" s="33">
        <v>0</v>
      </c>
      <c r="E31" s="77"/>
      <c r="F31" s="77"/>
      <c r="G31" s="77"/>
      <c r="H31" s="643" t="s">
        <v>620</v>
      </c>
      <c r="I31" s="644"/>
      <c r="J31" s="644"/>
      <c r="K31" s="645"/>
      <c r="L31" s="150">
        <f>L32+L33+L34</f>
        <v>4</v>
      </c>
      <c r="M31" s="149">
        <f>M32+M33+M34</f>
        <v>4</v>
      </c>
      <c r="N31" s="149">
        <f>L31+M31</f>
        <v>8</v>
      </c>
      <c r="O31" s="33"/>
      <c r="P31" s="33">
        <f>Q31</f>
        <v>0.02947685185185185</v>
      </c>
      <c r="Q31" s="148">
        <f>E34+F35-G35</f>
        <v>0.02947685185185185</v>
      </c>
      <c r="R31" s="54">
        <f>Q31-$Q$21</f>
        <v>0.0007002314814814788</v>
      </c>
      <c r="S31" s="9">
        <v>390</v>
      </c>
      <c r="T31" s="67"/>
    </row>
    <row r="32" spans="1:20" ht="24" customHeight="1">
      <c r="A32" s="168"/>
      <c r="B32" s="168"/>
      <c r="C32" s="9">
        <v>1</v>
      </c>
      <c r="D32" s="33">
        <v>0</v>
      </c>
      <c r="E32" s="33">
        <v>0.010061342592592592</v>
      </c>
      <c r="F32" s="79"/>
      <c r="G32" s="79"/>
      <c r="H32" s="414" t="s">
        <v>180</v>
      </c>
      <c r="I32" s="94">
        <v>2001</v>
      </c>
      <c r="J32" s="413">
        <v>1</v>
      </c>
      <c r="K32" s="95" t="s">
        <v>424</v>
      </c>
      <c r="L32" s="107">
        <v>4</v>
      </c>
      <c r="M32" s="9">
        <v>2</v>
      </c>
      <c r="N32" s="9">
        <f>L32+M32</f>
        <v>6</v>
      </c>
      <c r="O32" s="54">
        <f>E32-D32+F32-G32</f>
        <v>0.010061342592592592</v>
      </c>
      <c r="P32" s="33">
        <f>Q31</f>
        <v>0.02947685185185185</v>
      </c>
      <c r="Q32" s="33"/>
      <c r="R32" s="9"/>
      <c r="S32" s="9"/>
      <c r="T32" s="67"/>
    </row>
    <row r="33" spans="1:20" ht="24" customHeight="1">
      <c r="A33" s="168"/>
      <c r="B33" s="168"/>
      <c r="C33" s="9">
        <v>2</v>
      </c>
      <c r="D33" s="33">
        <f>E32</f>
        <v>0.010061342592592592</v>
      </c>
      <c r="E33" s="33">
        <v>0.019561342592592592</v>
      </c>
      <c r="F33" s="41"/>
      <c r="G33" s="41"/>
      <c r="H33" s="417" t="s">
        <v>178</v>
      </c>
      <c r="I33" s="93">
        <v>2000</v>
      </c>
      <c r="J33" s="9">
        <v>1</v>
      </c>
      <c r="K33" s="95" t="s">
        <v>424</v>
      </c>
      <c r="L33" s="107">
        <v>0</v>
      </c>
      <c r="M33" s="9">
        <v>0</v>
      </c>
      <c r="N33" s="9">
        <f>L33+M33</f>
        <v>0</v>
      </c>
      <c r="O33" s="54">
        <f>E33-D33+F33-G33</f>
        <v>0.0095</v>
      </c>
      <c r="P33" s="33">
        <f>Q31</f>
        <v>0.02947685185185185</v>
      </c>
      <c r="Q33" s="33"/>
      <c r="R33" s="9"/>
      <c r="S33" s="9"/>
      <c r="T33" s="67"/>
    </row>
    <row r="34" spans="1:20" ht="24" customHeight="1">
      <c r="A34" s="168"/>
      <c r="B34" s="168"/>
      <c r="C34" s="9">
        <v>3</v>
      </c>
      <c r="D34" s="33">
        <f>E33</f>
        <v>0.019561342592592592</v>
      </c>
      <c r="E34" s="33">
        <v>0.02947685185185185</v>
      </c>
      <c r="F34" s="41"/>
      <c r="G34" s="41"/>
      <c r="H34" s="417" t="s">
        <v>174</v>
      </c>
      <c r="I34" s="93">
        <v>2000</v>
      </c>
      <c r="J34" s="9">
        <v>1</v>
      </c>
      <c r="K34" s="95" t="s">
        <v>423</v>
      </c>
      <c r="L34" s="107">
        <v>0</v>
      </c>
      <c r="M34" s="9">
        <v>2</v>
      </c>
      <c r="N34" s="9">
        <f>L34+M34</f>
        <v>2</v>
      </c>
      <c r="O34" s="54">
        <f>E34-D34+F34-G34</f>
        <v>0.00991550925925926</v>
      </c>
      <c r="P34" s="33">
        <f>Q31</f>
        <v>0.02947685185185185</v>
      </c>
      <c r="Q34" s="33"/>
      <c r="R34" s="9"/>
      <c r="S34" s="9"/>
      <c r="T34" s="67"/>
    </row>
    <row r="35" spans="1:20" ht="24" customHeight="1" hidden="1">
      <c r="A35" s="48"/>
      <c r="B35" s="9"/>
      <c r="C35" s="9"/>
      <c r="D35" s="33"/>
      <c r="E35" s="77"/>
      <c r="F35" s="77">
        <f>F32+F33+F34</f>
        <v>0</v>
      </c>
      <c r="G35" s="77">
        <f>G32+G33+G34</f>
        <v>0</v>
      </c>
      <c r="H35" s="62"/>
      <c r="I35" s="62"/>
      <c r="J35" s="62"/>
      <c r="K35" s="138"/>
      <c r="L35" s="107"/>
      <c r="M35" s="9"/>
      <c r="N35" s="9"/>
      <c r="O35" s="54"/>
      <c r="P35" s="33">
        <f>Q31</f>
        <v>0.02947685185185185</v>
      </c>
      <c r="Q35" s="33"/>
      <c r="R35" s="9"/>
      <c r="S35" s="9"/>
      <c r="T35" s="73"/>
    </row>
    <row r="36" spans="1:20" ht="24" customHeight="1">
      <c r="A36" s="48">
        <v>4</v>
      </c>
      <c r="B36" s="149">
        <v>5</v>
      </c>
      <c r="C36" s="15"/>
      <c r="D36" s="33">
        <v>0</v>
      </c>
      <c r="E36" s="77"/>
      <c r="F36" s="77"/>
      <c r="G36" s="77"/>
      <c r="H36" s="643" t="s">
        <v>386</v>
      </c>
      <c r="I36" s="644"/>
      <c r="J36" s="644"/>
      <c r="K36" s="645"/>
      <c r="L36" s="150">
        <f>L37+L38+L39</f>
        <v>6</v>
      </c>
      <c r="M36" s="149">
        <f>M37+M38+M39</f>
        <v>4</v>
      </c>
      <c r="N36" s="149">
        <f>L36+M36</f>
        <v>10</v>
      </c>
      <c r="O36" s="33"/>
      <c r="P36" s="33">
        <f>Q36</f>
        <v>0.029943287037037036</v>
      </c>
      <c r="Q36" s="148">
        <f>E39+F40-G40</f>
        <v>0.029943287037037036</v>
      </c>
      <c r="R36" s="54">
        <f>Q36-$Q$21</f>
        <v>0.001166666666666663</v>
      </c>
      <c r="S36" s="9">
        <v>360</v>
      </c>
      <c r="T36" s="67"/>
    </row>
    <row r="37" spans="1:20" ht="24" customHeight="1">
      <c r="A37" s="168"/>
      <c r="B37" s="168"/>
      <c r="C37" s="9">
        <v>1</v>
      </c>
      <c r="D37" s="33">
        <v>0</v>
      </c>
      <c r="E37" s="33">
        <v>0.009714120370370371</v>
      </c>
      <c r="F37" s="79"/>
      <c r="G37" s="79"/>
      <c r="H37" s="32" t="s">
        <v>390</v>
      </c>
      <c r="I37" s="93">
        <v>2000</v>
      </c>
      <c r="J37" s="9">
        <v>1</v>
      </c>
      <c r="K37" s="95" t="s">
        <v>388</v>
      </c>
      <c r="L37" s="107">
        <v>2</v>
      </c>
      <c r="M37" s="9">
        <v>2</v>
      </c>
      <c r="N37" s="9">
        <f>L37+M37</f>
        <v>4</v>
      </c>
      <c r="O37" s="54">
        <f>E37-D37+F37-G37</f>
        <v>0.009714120370370371</v>
      </c>
      <c r="P37" s="33">
        <f>Q36</f>
        <v>0.029943287037037036</v>
      </c>
      <c r="Q37" s="33"/>
      <c r="R37" s="54"/>
      <c r="S37" s="9"/>
      <c r="T37" s="67"/>
    </row>
    <row r="38" spans="1:20" ht="24" customHeight="1">
      <c r="A38" s="168"/>
      <c r="B38" s="168"/>
      <c r="C38" s="9">
        <v>2</v>
      </c>
      <c r="D38" s="33">
        <f>E37</f>
        <v>0.009714120370370371</v>
      </c>
      <c r="E38" s="33">
        <v>0.01980787037037037</v>
      </c>
      <c r="F38" s="41"/>
      <c r="G38" s="41"/>
      <c r="H38" s="32" t="s">
        <v>389</v>
      </c>
      <c r="I38" s="93">
        <v>2000</v>
      </c>
      <c r="J38" s="9">
        <v>1</v>
      </c>
      <c r="K38" s="95" t="s">
        <v>388</v>
      </c>
      <c r="L38" s="107">
        <v>1</v>
      </c>
      <c r="M38" s="9">
        <v>1</v>
      </c>
      <c r="N38" s="9">
        <f>L38+M38</f>
        <v>2</v>
      </c>
      <c r="O38" s="54">
        <f>E38-D38+F38-G38</f>
        <v>0.01009375</v>
      </c>
      <c r="P38" s="33">
        <f>Q36</f>
        <v>0.029943287037037036</v>
      </c>
      <c r="Q38" s="33"/>
      <c r="R38" s="54"/>
      <c r="S38" s="9"/>
      <c r="T38" s="67"/>
    </row>
    <row r="39" spans="1:20" ht="24" customHeight="1">
      <c r="A39" s="168"/>
      <c r="B39" s="168"/>
      <c r="C39" s="9">
        <v>3</v>
      </c>
      <c r="D39" s="33">
        <f>E38</f>
        <v>0.01980787037037037</v>
      </c>
      <c r="E39" s="33">
        <v>0.029943287037037036</v>
      </c>
      <c r="F39" s="41"/>
      <c r="G39" s="41"/>
      <c r="H39" s="32" t="s">
        <v>391</v>
      </c>
      <c r="I39" s="93">
        <v>2000</v>
      </c>
      <c r="J39" s="9">
        <v>1</v>
      </c>
      <c r="K39" s="95" t="s">
        <v>388</v>
      </c>
      <c r="L39" s="107">
        <v>3</v>
      </c>
      <c r="M39" s="9">
        <v>1</v>
      </c>
      <c r="N39" s="9">
        <f>L39+M39</f>
        <v>4</v>
      </c>
      <c r="O39" s="54">
        <f>E39-D39+F39-G39</f>
        <v>0.010135416666666664</v>
      </c>
      <c r="P39" s="33">
        <f>Q36</f>
        <v>0.029943287037037036</v>
      </c>
      <c r="Q39" s="33"/>
      <c r="R39" s="54"/>
      <c r="S39" s="9"/>
      <c r="T39" s="67"/>
    </row>
    <row r="40" spans="1:20" ht="24" customHeight="1" hidden="1">
      <c r="A40" s="48"/>
      <c r="B40" s="9"/>
      <c r="C40" s="9"/>
      <c r="D40" s="33"/>
      <c r="E40" s="77"/>
      <c r="F40" s="77">
        <f>F37+F38+F39</f>
        <v>0</v>
      </c>
      <c r="G40" s="77">
        <f>G37+G38+G39</f>
        <v>0</v>
      </c>
      <c r="H40" s="62"/>
      <c r="I40" s="62"/>
      <c r="J40" s="62"/>
      <c r="K40" s="167"/>
      <c r="L40" s="107"/>
      <c r="M40" s="9"/>
      <c r="N40" s="9"/>
      <c r="O40" s="54"/>
      <c r="P40" s="33">
        <f>Q36</f>
        <v>0.029943287037037036</v>
      </c>
      <c r="Q40" s="33"/>
      <c r="R40" s="54"/>
      <c r="S40" s="9"/>
      <c r="T40" s="73"/>
    </row>
    <row r="41" spans="1:20" ht="24" customHeight="1">
      <c r="A41" s="48">
        <v>5</v>
      </c>
      <c r="B41" s="149">
        <v>3</v>
      </c>
      <c r="C41" s="15"/>
      <c r="D41" s="33">
        <v>0</v>
      </c>
      <c r="E41" s="77"/>
      <c r="F41" s="77"/>
      <c r="G41" s="77"/>
      <c r="H41" s="643" t="s">
        <v>285</v>
      </c>
      <c r="I41" s="644"/>
      <c r="J41" s="644"/>
      <c r="K41" s="645"/>
      <c r="L41" s="150">
        <f>L42+L43+L44</f>
        <v>0</v>
      </c>
      <c r="M41" s="149">
        <f>M42+M43+M44</f>
        <v>4</v>
      </c>
      <c r="N41" s="149">
        <f>L41+M41</f>
        <v>4</v>
      </c>
      <c r="O41" s="33"/>
      <c r="P41" s="33">
        <f>Q41</f>
        <v>0.030083333333333333</v>
      </c>
      <c r="Q41" s="148">
        <f>E44+F45-G45</f>
        <v>0.030083333333333333</v>
      </c>
      <c r="R41" s="54">
        <f>Q41-$Q$21</f>
        <v>0.001306712962962961</v>
      </c>
      <c r="S41" s="9">
        <v>330</v>
      </c>
      <c r="T41" s="67"/>
    </row>
    <row r="42" spans="1:20" ht="24" customHeight="1">
      <c r="A42" s="168"/>
      <c r="B42" s="168"/>
      <c r="C42" s="9">
        <v>1</v>
      </c>
      <c r="D42" s="33">
        <v>0</v>
      </c>
      <c r="E42" s="33">
        <v>0.009689814814814814</v>
      </c>
      <c r="F42" s="79"/>
      <c r="G42" s="79"/>
      <c r="H42" s="32" t="s">
        <v>375</v>
      </c>
      <c r="I42" s="93">
        <v>2000</v>
      </c>
      <c r="J42" s="9">
        <v>2</v>
      </c>
      <c r="K42" s="95" t="s">
        <v>372</v>
      </c>
      <c r="L42" s="107">
        <v>0</v>
      </c>
      <c r="M42" s="9">
        <v>2</v>
      </c>
      <c r="N42" s="9">
        <f>L42+M42</f>
        <v>2</v>
      </c>
      <c r="O42" s="54">
        <f>E42-D42+F42-G42</f>
        <v>0.009689814814814814</v>
      </c>
      <c r="P42" s="33">
        <f>Q41</f>
        <v>0.030083333333333333</v>
      </c>
      <c r="Q42" s="33"/>
      <c r="R42" s="54"/>
      <c r="S42" s="9"/>
      <c r="T42" s="67"/>
    </row>
    <row r="43" spans="1:20" ht="24" customHeight="1">
      <c r="A43" s="168"/>
      <c r="B43" s="168"/>
      <c r="C43" s="9">
        <v>2</v>
      </c>
      <c r="D43" s="33">
        <f>E42</f>
        <v>0.009689814814814814</v>
      </c>
      <c r="E43" s="33">
        <v>0.019711805555555555</v>
      </c>
      <c r="F43" s="41"/>
      <c r="G43" s="41"/>
      <c r="H43" s="32" t="s">
        <v>261</v>
      </c>
      <c r="I43" s="93">
        <v>2001</v>
      </c>
      <c r="J43" s="9">
        <v>3</v>
      </c>
      <c r="K43" s="95" t="s">
        <v>373</v>
      </c>
      <c r="L43" s="107">
        <v>0</v>
      </c>
      <c r="M43" s="9">
        <v>1</v>
      </c>
      <c r="N43" s="9">
        <f>L43+M43</f>
        <v>1</v>
      </c>
      <c r="O43" s="54">
        <f>E43-D43+F43-G43</f>
        <v>0.010021990740740741</v>
      </c>
      <c r="P43" s="33">
        <f>Q41</f>
        <v>0.030083333333333333</v>
      </c>
      <c r="Q43" s="33"/>
      <c r="R43" s="54"/>
      <c r="S43" s="9"/>
      <c r="T43" s="67"/>
    </row>
    <row r="44" spans="1:20" ht="24" customHeight="1">
      <c r="A44" s="168"/>
      <c r="B44" s="168"/>
      <c r="C44" s="9">
        <v>3</v>
      </c>
      <c r="D44" s="33">
        <f>E43</f>
        <v>0.019711805555555555</v>
      </c>
      <c r="E44" s="33">
        <v>0.030083333333333333</v>
      </c>
      <c r="F44" s="41"/>
      <c r="G44" s="41"/>
      <c r="H44" s="32" t="s">
        <v>260</v>
      </c>
      <c r="I44" s="93">
        <v>2000</v>
      </c>
      <c r="J44" s="9">
        <v>1</v>
      </c>
      <c r="K44" s="95" t="s">
        <v>372</v>
      </c>
      <c r="L44" s="107">
        <v>0</v>
      </c>
      <c r="M44" s="9">
        <v>1</v>
      </c>
      <c r="N44" s="9">
        <f>L44+M44</f>
        <v>1</v>
      </c>
      <c r="O44" s="54">
        <f>E44-D44+F44-G44</f>
        <v>0.010371527777777778</v>
      </c>
      <c r="P44" s="33">
        <f>Q41</f>
        <v>0.030083333333333333</v>
      </c>
      <c r="Q44" s="33"/>
      <c r="R44" s="54"/>
      <c r="S44" s="9"/>
      <c r="T44" s="67"/>
    </row>
    <row r="45" spans="1:20" ht="24" customHeight="1" hidden="1">
      <c r="A45" s="48"/>
      <c r="B45" s="9"/>
      <c r="C45" s="9"/>
      <c r="D45" s="33"/>
      <c r="E45" s="77"/>
      <c r="F45" s="77">
        <f>F42+F43+F44</f>
        <v>0</v>
      </c>
      <c r="G45" s="77">
        <f>G42+G43+G44</f>
        <v>0</v>
      </c>
      <c r="H45" s="62"/>
      <c r="I45" s="62"/>
      <c r="J45" s="62"/>
      <c r="K45" s="74"/>
      <c r="L45" s="107"/>
      <c r="M45" s="9"/>
      <c r="N45" s="9"/>
      <c r="O45" s="54"/>
      <c r="P45" s="33">
        <f>Q41</f>
        <v>0.030083333333333333</v>
      </c>
      <c r="Q45" s="33"/>
      <c r="R45" s="54"/>
      <c r="S45" s="9"/>
      <c r="T45" s="73"/>
    </row>
    <row r="46" spans="1:20" ht="24" customHeight="1">
      <c r="A46" s="48">
        <v>6</v>
      </c>
      <c r="B46" s="149">
        <v>6</v>
      </c>
      <c r="C46" s="15"/>
      <c r="D46" s="33">
        <v>0</v>
      </c>
      <c r="E46" s="77"/>
      <c r="F46" s="77"/>
      <c r="G46" s="77"/>
      <c r="H46" s="643" t="s">
        <v>433</v>
      </c>
      <c r="I46" s="644"/>
      <c r="J46" s="644"/>
      <c r="K46" s="645"/>
      <c r="L46" s="150">
        <f>L47+L48+L49</f>
        <v>2</v>
      </c>
      <c r="M46" s="149">
        <f>M47+M48+M49</f>
        <v>4</v>
      </c>
      <c r="N46" s="149">
        <f>L46+M46</f>
        <v>6</v>
      </c>
      <c r="O46" s="33"/>
      <c r="P46" s="33">
        <f>Q46</f>
        <v>0.03113310185185185</v>
      </c>
      <c r="Q46" s="148">
        <f>E49+F50-G50</f>
        <v>0.03113310185185185</v>
      </c>
      <c r="R46" s="54">
        <f>Q46-$Q$21</f>
        <v>0.0023564814814814768</v>
      </c>
      <c r="S46" s="9">
        <v>310</v>
      </c>
      <c r="T46" s="67"/>
    </row>
    <row r="47" spans="1:20" ht="36.75" customHeight="1">
      <c r="A47" s="168"/>
      <c r="B47" s="168"/>
      <c r="C47" s="9">
        <v>1</v>
      </c>
      <c r="D47" s="33">
        <v>0</v>
      </c>
      <c r="E47" s="33">
        <v>0.010826388888888887</v>
      </c>
      <c r="F47" s="79"/>
      <c r="G47" s="79"/>
      <c r="H47" s="32" t="s">
        <v>437</v>
      </c>
      <c r="I47" s="93">
        <v>2002</v>
      </c>
      <c r="J47" s="9">
        <v>2</v>
      </c>
      <c r="K47" s="95" t="s">
        <v>605</v>
      </c>
      <c r="L47" s="107">
        <v>1</v>
      </c>
      <c r="M47" s="9">
        <v>0</v>
      </c>
      <c r="N47" s="9">
        <f>L47+M47</f>
        <v>1</v>
      </c>
      <c r="O47" s="54">
        <f>E47-D47+F47-G47</f>
        <v>0.010826388888888887</v>
      </c>
      <c r="P47" s="33">
        <f>Q46</f>
        <v>0.03113310185185185</v>
      </c>
      <c r="Q47" s="33"/>
      <c r="R47" s="54"/>
      <c r="S47" s="9"/>
      <c r="T47" s="67"/>
    </row>
    <row r="48" spans="1:20" ht="36.75" customHeight="1">
      <c r="A48" s="168"/>
      <c r="B48" s="168"/>
      <c r="C48" s="9">
        <v>2</v>
      </c>
      <c r="D48" s="33">
        <f>E47</f>
        <v>0.010826388888888887</v>
      </c>
      <c r="E48" s="33">
        <v>0.02045138888888889</v>
      </c>
      <c r="F48" s="41"/>
      <c r="G48" s="41"/>
      <c r="H48" s="32" t="s">
        <v>436</v>
      </c>
      <c r="I48" s="93">
        <v>2001</v>
      </c>
      <c r="J48" s="9">
        <v>1</v>
      </c>
      <c r="K48" s="95" t="s">
        <v>605</v>
      </c>
      <c r="L48" s="107">
        <v>0</v>
      </c>
      <c r="M48" s="9">
        <v>1</v>
      </c>
      <c r="N48" s="9">
        <f>L48+M48</f>
        <v>1</v>
      </c>
      <c r="O48" s="54">
        <f>E48-D48+F48-G48</f>
        <v>0.009625000000000003</v>
      </c>
      <c r="P48" s="33">
        <f>Q46</f>
        <v>0.03113310185185185</v>
      </c>
      <c r="Q48" s="33"/>
      <c r="R48" s="54"/>
      <c r="S48" s="9"/>
      <c r="T48" s="67"/>
    </row>
    <row r="49" spans="1:20" ht="36.75" customHeight="1">
      <c r="A49" s="168"/>
      <c r="B49" s="168"/>
      <c r="C49" s="9">
        <v>3</v>
      </c>
      <c r="D49" s="33">
        <f>E48</f>
        <v>0.02045138888888889</v>
      </c>
      <c r="E49" s="33">
        <v>0.03113310185185185</v>
      </c>
      <c r="F49" s="41"/>
      <c r="G49" s="41"/>
      <c r="H49" s="405" t="s">
        <v>435</v>
      </c>
      <c r="I49" s="93">
        <v>2000</v>
      </c>
      <c r="J49" s="9">
        <v>1</v>
      </c>
      <c r="K49" s="95" t="s">
        <v>605</v>
      </c>
      <c r="L49" s="107">
        <v>1</v>
      </c>
      <c r="M49" s="9">
        <v>3</v>
      </c>
      <c r="N49" s="9">
        <f>L49+M49</f>
        <v>4</v>
      </c>
      <c r="O49" s="54">
        <f>E49-D49+F49-G49</f>
        <v>0.010681712962962959</v>
      </c>
      <c r="P49" s="33">
        <f>Q46</f>
        <v>0.03113310185185185</v>
      </c>
      <c r="Q49" s="33"/>
      <c r="R49" s="54"/>
      <c r="S49" s="9"/>
      <c r="T49" s="67"/>
    </row>
    <row r="50" spans="1:20" ht="24" customHeight="1" hidden="1">
      <c r="A50" s="48"/>
      <c r="B50" s="9"/>
      <c r="C50" s="9"/>
      <c r="D50" s="33"/>
      <c r="E50" s="77"/>
      <c r="F50" s="77">
        <f>F47+F48+F49</f>
        <v>0</v>
      </c>
      <c r="G50" s="77">
        <f>G47+G48+G49</f>
        <v>0</v>
      </c>
      <c r="H50" s="146"/>
      <c r="I50" s="146"/>
      <c r="J50" s="146"/>
      <c r="K50" s="69"/>
      <c r="L50" s="107"/>
      <c r="M50" s="9"/>
      <c r="N50" s="9"/>
      <c r="O50" s="54"/>
      <c r="P50" s="33">
        <f>Q46</f>
        <v>0.03113310185185185</v>
      </c>
      <c r="Q50" s="33"/>
      <c r="R50" s="54"/>
      <c r="S50" s="9"/>
      <c r="T50" s="73"/>
    </row>
    <row r="51" spans="1:20" ht="24" customHeight="1">
      <c r="A51" s="48">
        <v>7</v>
      </c>
      <c r="B51" s="168">
        <v>15</v>
      </c>
      <c r="C51" s="9"/>
      <c r="D51" s="33">
        <v>0</v>
      </c>
      <c r="E51" s="77"/>
      <c r="F51" s="77"/>
      <c r="G51" s="77"/>
      <c r="H51" s="643" t="s">
        <v>619</v>
      </c>
      <c r="I51" s="644"/>
      <c r="J51" s="644"/>
      <c r="K51" s="645"/>
      <c r="L51" s="150">
        <f>L52+L53+L54</f>
        <v>7</v>
      </c>
      <c r="M51" s="149">
        <f>M52+M53+M54</f>
        <v>4</v>
      </c>
      <c r="N51" s="149">
        <f>L51+M51</f>
        <v>11</v>
      </c>
      <c r="O51" s="33"/>
      <c r="P51" s="33">
        <f>Q51</f>
        <v>0.0317974537037037</v>
      </c>
      <c r="Q51" s="148">
        <f>E54+F55-G55</f>
        <v>0.0317974537037037</v>
      </c>
      <c r="R51" s="54">
        <f>Q51-$Q$21</f>
        <v>0.0030208333333333302</v>
      </c>
      <c r="S51" s="9"/>
      <c r="T51" s="67"/>
    </row>
    <row r="52" spans="1:20" ht="24" customHeight="1">
      <c r="A52" s="168"/>
      <c r="B52" s="168"/>
      <c r="C52" s="9">
        <v>1</v>
      </c>
      <c r="D52" s="33">
        <v>0</v>
      </c>
      <c r="E52" s="33">
        <v>0.009840277777777778</v>
      </c>
      <c r="F52" s="79"/>
      <c r="G52" s="79"/>
      <c r="H52" s="414" t="s">
        <v>430</v>
      </c>
      <c r="I52" s="94">
        <v>2002</v>
      </c>
      <c r="J52" s="413">
        <v>2</v>
      </c>
      <c r="K52" s="95" t="s">
        <v>431</v>
      </c>
      <c r="L52" s="107">
        <v>0</v>
      </c>
      <c r="M52" s="9">
        <v>3</v>
      </c>
      <c r="N52" s="9">
        <f>L52+M52</f>
        <v>3</v>
      </c>
      <c r="O52" s="54">
        <f>E52-D52+F52-G52</f>
        <v>0.009840277777777778</v>
      </c>
      <c r="P52" s="33">
        <f>Q51</f>
        <v>0.0317974537037037</v>
      </c>
      <c r="Q52" s="33"/>
      <c r="R52" s="54"/>
      <c r="S52" s="9"/>
      <c r="T52" s="67"/>
    </row>
    <row r="53" spans="1:20" ht="24" customHeight="1">
      <c r="A53" s="168"/>
      <c r="B53" s="168"/>
      <c r="C53" s="9">
        <v>2</v>
      </c>
      <c r="D53" s="33">
        <f>E52</f>
        <v>0.009840277777777778</v>
      </c>
      <c r="E53" s="33">
        <v>0.020464120370370372</v>
      </c>
      <c r="F53" s="41"/>
      <c r="G53" s="41"/>
      <c r="H53" s="417" t="s">
        <v>529</v>
      </c>
      <c r="I53" s="93">
        <v>2001</v>
      </c>
      <c r="J53" s="9">
        <v>2</v>
      </c>
      <c r="K53" s="95" t="s">
        <v>491</v>
      </c>
      <c r="L53" s="107">
        <v>4</v>
      </c>
      <c r="M53" s="9">
        <v>0</v>
      </c>
      <c r="N53" s="9">
        <f>L53+M53</f>
        <v>4</v>
      </c>
      <c r="O53" s="54">
        <f>E53-D53+F53-G53</f>
        <v>0.010623842592592594</v>
      </c>
      <c r="P53" s="33">
        <f>Q51</f>
        <v>0.0317974537037037</v>
      </c>
      <c r="Q53" s="33"/>
      <c r="R53" s="54"/>
      <c r="S53" s="9"/>
      <c r="T53" s="67"/>
    </row>
    <row r="54" spans="1:20" ht="24" customHeight="1">
      <c r="A54" s="168"/>
      <c r="B54" s="9"/>
      <c r="C54" s="9">
        <v>3</v>
      </c>
      <c r="D54" s="33">
        <f>E53</f>
        <v>0.020464120370370372</v>
      </c>
      <c r="E54" s="33">
        <v>0.0317974537037037</v>
      </c>
      <c r="F54" s="41"/>
      <c r="G54" s="41"/>
      <c r="H54" s="417" t="s">
        <v>603</v>
      </c>
      <c r="I54" s="93">
        <v>2001</v>
      </c>
      <c r="J54" s="9">
        <v>1</v>
      </c>
      <c r="K54" s="95" t="s">
        <v>424</v>
      </c>
      <c r="L54" s="107">
        <v>3</v>
      </c>
      <c r="M54" s="9">
        <v>1</v>
      </c>
      <c r="N54" s="9">
        <f>L54+M54</f>
        <v>4</v>
      </c>
      <c r="O54" s="54">
        <f>E54-D54+F54-G54</f>
        <v>0.01133333333333333</v>
      </c>
      <c r="P54" s="33">
        <f>Q51</f>
        <v>0.0317974537037037</v>
      </c>
      <c r="Q54" s="33"/>
      <c r="R54" s="54"/>
      <c r="S54" s="9"/>
      <c r="T54" s="67"/>
    </row>
    <row r="55" spans="1:20" ht="24" customHeight="1" hidden="1">
      <c r="A55" s="48"/>
      <c r="B55" s="149"/>
      <c r="C55" s="15"/>
      <c r="D55" s="33"/>
      <c r="E55" s="77"/>
      <c r="F55" s="77">
        <f>F52+F53+F54</f>
        <v>0</v>
      </c>
      <c r="G55" s="77">
        <f>G52+G53+G54</f>
        <v>0</v>
      </c>
      <c r="H55" s="424"/>
      <c r="I55" s="15"/>
      <c r="J55" s="15"/>
      <c r="K55" s="15"/>
      <c r="L55" s="107"/>
      <c r="M55" s="9"/>
      <c r="N55" s="9"/>
      <c r="O55" s="54"/>
      <c r="P55" s="33">
        <f>Q51</f>
        <v>0.0317974537037037</v>
      </c>
      <c r="Q55" s="33"/>
      <c r="R55" s="54"/>
      <c r="S55" s="9"/>
      <c r="T55" s="73"/>
    </row>
    <row r="56" spans="1:20" ht="24" customHeight="1">
      <c r="A56" s="165">
        <v>8</v>
      </c>
      <c r="B56" s="376">
        <v>17</v>
      </c>
      <c r="C56" s="412"/>
      <c r="D56" s="33">
        <v>0</v>
      </c>
      <c r="E56" s="77"/>
      <c r="F56" s="77"/>
      <c r="G56" s="77"/>
      <c r="H56" s="643" t="s">
        <v>656</v>
      </c>
      <c r="I56" s="644"/>
      <c r="J56" s="644"/>
      <c r="K56" s="645"/>
      <c r="L56" s="150">
        <f>L57+L58+L59</f>
        <v>2</v>
      </c>
      <c r="M56" s="149">
        <f>M57+M58+M59</f>
        <v>10</v>
      </c>
      <c r="N56" s="149">
        <f>L56+M56</f>
        <v>12</v>
      </c>
      <c r="O56" s="33"/>
      <c r="P56" s="33">
        <f>Q56</f>
        <v>0.03258217592592593</v>
      </c>
      <c r="Q56" s="148">
        <f>E59+F60-G60</f>
        <v>0.03258217592592593</v>
      </c>
      <c r="R56" s="54">
        <f>Q56-$Q$21</f>
        <v>0.0038055555555555586</v>
      </c>
      <c r="S56" s="412" t="s">
        <v>33</v>
      </c>
      <c r="T56" s="67"/>
    </row>
    <row r="57" spans="1:19" s="139" customFormat="1" ht="24" customHeight="1">
      <c r="A57" s="168"/>
      <c r="B57" s="168"/>
      <c r="C57" s="9">
        <v>1</v>
      </c>
      <c r="D57" s="33">
        <v>0</v>
      </c>
      <c r="E57" s="33">
        <v>0.009565972222222222</v>
      </c>
      <c r="F57" s="79"/>
      <c r="G57" s="79"/>
      <c r="H57" s="414" t="s">
        <v>479</v>
      </c>
      <c r="I57" s="93">
        <v>2000</v>
      </c>
      <c r="J57" s="9">
        <v>1</v>
      </c>
      <c r="K57" s="95" t="s">
        <v>478</v>
      </c>
      <c r="L57" s="107">
        <v>0</v>
      </c>
      <c r="M57" s="9">
        <v>4</v>
      </c>
      <c r="N57" s="9">
        <f>L57+M57</f>
        <v>4</v>
      </c>
      <c r="O57" s="54">
        <f>E57-D57+F57-G57</f>
        <v>0.009565972222222222</v>
      </c>
      <c r="P57" s="33">
        <f>Q56</f>
        <v>0.03258217592592593</v>
      </c>
      <c r="Q57" s="33"/>
      <c r="R57" s="54"/>
      <c r="S57" s="9"/>
    </row>
    <row r="58" spans="1:19" s="139" customFormat="1" ht="24" customHeight="1">
      <c r="A58" s="168"/>
      <c r="B58" s="168"/>
      <c r="C58" s="9">
        <v>2</v>
      </c>
      <c r="D58" s="33">
        <f>E57</f>
        <v>0.009565972222222222</v>
      </c>
      <c r="E58" s="33">
        <v>0.020129629629629633</v>
      </c>
      <c r="F58" s="41"/>
      <c r="G58" s="41"/>
      <c r="H58" s="417" t="s">
        <v>396</v>
      </c>
      <c r="I58" s="93">
        <v>2000</v>
      </c>
      <c r="J58" s="9" t="s">
        <v>219</v>
      </c>
      <c r="K58" s="97" t="s">
        <v>298</v>
      </c>
      <c r="L58" s="107">
        <v>1</v>
      </c>
      <c r="M58" s="9">
        <v>1</v>
      </c>
      <c r="N58" s="9">
        <f>L58+M58</f>
        <v>2</v>
      </c>
      <c r="O58" s="54">
        <f>E58-D58+F58-G58</f>
        <v>0.01056365740740741</v>
      </c>
      <c r="P58" s="33">
        <f>Q56</f>
        <v>0.03258217592592593</v>
      </c>
      <c r="Q58" s="33"/>
      <c r="R58" s="54"/>
      <c r="S58" s="9"/>
    </row>
    <row r="59" spans="1:19" s="139" customFormat="1" ht="24" customHeight="1">
      <c r="A59" s="168"/>
      <c r="B59" s="168"/>
      <c r="C59" s="9">
        <v>3</v>
      </c>
      <c r="D59" s="33">
        <f>E58</f>
        <v>0.020129629629629633</v>
      </c>
      <c r="E59" s="33">
        <v>0.03258217592592593</v>
      </c>
      <c r="F59" s="41"/>
      <c r="G59" s="41"/>
      <c r="H59" s="414" t="s">
        <v>458</v>
      </c>
      <c r="I59" s="94">
        <v>2000</v>
      </c>
      <c r="J59" s="413">
        <v>2</v>
      </c>
      <c r="K59" s="95" t="s">
        <v>635</v>
      </c>
      <c r="L59" s="107">
        <v>1</v>
      </c>
      <c r="M59" s="9">
        <v>5</v>
      </c>
      <c r="N59" s="9">
        <f>L59+M59</f>
        <v>6</v>
      </c>
      <c r="O59" s="54">
        <f>E59-D59+F59-G59</f>
        <v>0.012452546296296298</v>
      </c>
      <c r="P59" s="33">
        <f>Q56</f>
        <v>0.03258217592592593</v>
      </c>
      <c r="Q59" s="33"/>
      <c r="R59" s="54"/>
      <c r="S59" s="9"/>
    </row>
    <row r="60" spans="1:20" ht="24" customHeight="1" hidden="1">
      <c r="A60" s="166"/>
      <c r="B60" s="101"/>
      <c r="C60" s="101"/>
      <c r="D60" s="33"/>
      <c r="E60" s="77"/>
      <c r="F60" s="77">
        <f>F57+F58+F59</f>
        <v>0</v>
      </c>
      <c r="G60" s="77">
        <f>G57+G58+G59</f>
        <v>0</v>
      </c>
      <c r="H60" s="145"/>
      <c r="I60" s="146"/>
      <c r="J60" s="146"/>
      <c r="K60" s="69"/>
      <c r="L60" s="107"/>
      <c r="M60" s="9"/>
      <c r="N60" s="9"/>
      <c r="O60" s="54"/>
      <c r="P60" s="33">
        <f>Q56</f>
        <v>0.03258217592592593</v>
      </c>
      <c r="Q60" s="33"/>
      <c r="R60" s="54"/>
      <c r="S60" s="101"/>
      <c r="T60" s="73"/>
    </row>
    <row r="61" spans="1:20" ht="24" customHeight="1">
      <c r="A61" s="165">
        <v>9</v>
      </c>
      <c r="B61" s="152">
        <v>7</v>
      </c>
      <c r="C61" s="28"/>
      <c r="D61" s="33">
        <v>0</v>
      </c>
      <c r="E61" s="77"/>
      <c r="F61" s="77"/>
      <c r="G61" s="77"/>
      <c r="H61" s="637" t="s">
        <v>412</v>
      </c>
      <c r="I61" s="638"/>
      <c r="J61" s="638"/>
      <c r="K61" s="639"/>
      <c r="L61" s="150">
        <f>L62+L63+L64</f>
        <v>12</v>
      </c>
      <c r="M61" s="149">
        <f>M62+M63+M64</f>
        <v>6</v>
      </c>
      <c r="N61" s="149">
        <f>L61+M61</f>
        <v>18</v>
      </c>
      <c r="O61" s="33"/>
      <c r="P61" s="33">
        <f>Q61</f>
        <v>0.032594907407407406</v>
      </c>
      <c r="Q61" s="148">
        <f>E64+F65-G65</f>
        <v>0.032594907407407406</v>
      </c>
      <c r="R61" s="54">
        <f>Q61-$Q$21</f>
        <v>0.0038182870370370332</v>
      </c>
      <c r="S61" s="412">
        <v>290</v>
      </c>
      <c r="T61" s="67"/>
    </row>
    <row r="62" spans="1:19" s="139" customFormat="1" ht="24" customHeight="1">
      <c r="A62" s="168"/>
      <c r="B62" s="168"/>
      <c r="C62" s="9">
        <v>1</v>
      </c>
      <c r="D62" s="33">
        <v>0</v>
      </c>
      <c r="E62" s="33">
        <v>0.010113425925925925</v>
      </c>
      <c r="F62" s="79"/>
      <c r="G62" s="79"/>
      <c r="H62" s="32" t="s">
        <v>416</v>
      </c>
      <c r="I62" s="93">
        <v>2000</v>
      </c>
      <c r="J62" s="9">
        <v>1</v>
      </c>
      <c r="K62" s="95" t="s">
        <v>414</v>
      </c>
      <c r="L62" s="107">
        <v>4</v>
      </c>
      <c r="M62" s="9">
        <v>1</v>
      </c>
      <c r="N62" s="9">
        <f>L62+M62</f>
        <v>5</v>
      </c>
      <c r="O62" s="54">
        <f>E62-D62+F62-G62</f>
        <v>0.010113425925925925</v>
      </c>
      <c r="P62" s="33">
        <f>Q61</f>
        <v>0.032594907407407406</v>
      </c>
      <c r="Q62" s="33"/>
      <c r="R62" s="54"/>
      <c r="S62" s="9"/>
    </row>
    <row r="63" spans="1:19" s="139" customFormat="1" ht="24" customHeight="1">
      <c r="A63" s="168"/>
      <c r="B63" s="168"/>
      <c r="C63" s="9">
        <v>2</v>
      </c>
      <c r="D63" s="33">
        <f>E62</f>
        <v>0.010113425925925925</v>
      </c>
      <c r="E63" s="33">
        <v>0.022512731481481484</v>
      </c>
      <c r="F63" s="41"/>
      <c r="G63" s="41"/>
      <c r="H63" s="32" t="s">
        <v>415</v>
      </c>
      <c r="I63" s="93">
        <v>2001</v>
      </c>
      <c r="J63" s="9">
        <v>1</v>
      </c>
      <c r="K63" s="95" t="s">
        <v>414</v>
      </c>
      <c r="L63" s="107">
        <v>4</v>
      </c>
      <c r="M63" s="9">
        <v>3</v>
      </c>
      <c r="N63" s="9">
        <f>L63+M63</f>
        <v>7</v>
      </c>
      <c r="O63" s="54">
        <f>E63-D63+F63-G63</f>
        <v>0.01239930555555556</v>
      </c>
      <c r="P63" s="33">
        <f>Q61</f>
        <v>0.032594907407407406</v>
      </c>
      <c r="Q63" s="33"/>
      <c r="R63" s="54"/>
      <c r="S63" s="9"/>
    </row>
    <row r="64" spans="1:19" s="139" customFormat="1" ht="24" customHeight="1">
      <c r="A64" s="168"/>
      <c r="B64" s="168"/>
      <c r="C64" s="9">
        <v>3</v>
      </c>
      <c r="D64" s="33">
        <f>E63</f>
        <v>0.022512731481481484</v>
      </c>
      <c r="E64" s="33">
        <v>0.032594907407407406</v>
      </c>
      <c r="F64" s="41"/>
      <c r="G64" s="41"/>
      <c r="H64" s="32" t="s">
        <v>413</v>
      </c>
      <c r="I64" s="93">
        <v>2000</v>
      </c>
      <c r="J64" s="9">
        <v>1</v>
      </c>
      <c r="K64" s="95" t="s">
        <v>414</v>
      </c>
      <c r="L64" s="107">
        <v>4</v>
      </c>
      <c r="M64" s="9">
        <v>2</v>
      </c>
      <c r="N64" s="9">
        <f>L64+M64</f>
        <v>6</v>
      </c>
      <c r="O64" s="54">
        <f>E64-D64+F64-G64</f>
        <v>0.010082175925925922</v>
      </c>
      <c r="P64" s="33">
        <f>Q61</f>
        <v>0.032594907407407406</v>
      </c>
      <c r="Q64" s="33"/>
      <c r="R64" s="54"/>
      <c r="S64" s="9"/>
    </row>
    <row r="65" spans="1:20" ht="24" customHeight="1" hidden="1">
      <c r="A65" s="166"/>
      <c r="B65" s="101"/>
      <c r="C65" s="101"/>
      <c r="D65" s="33"/>
      <c r="E65" s="77"/>
      <c r="F65" s="77">
        <f>F62+F63+F64</f>
        <v>0</v>
      </c>
      <c r="G65" s="77">
        <f>G62+G63+G64</f>
        <v>0</v>
      </c>
      <c r="H65" s="145"/>
      <c r="I65" s="146"/>
      <c r="J65" s="146"/>
      <c r="K65" s="69"/>
      <c r="L65" s="107"/>
      <c r="M65" s="9"/>
      <c r="N65" s="9"/>
      <c r="O65" s="54"/>
      <c r="P65" s="33">
        <f>Q61</f>
        <v>0.032594907407407406</v>
      </c>
      <c r="Q65" s="33"/>
      <c r="R65" s="54"/>
      <c r="S65" s="101"/>
      <c r="T65" s="73"/>
    </row>
    <row r="66" spans="1:20" ht="24" customHeight="1">
      <c r="A66" s="48">
        <v>10</v>
      </c>
      <c r="B66" s="149">
        <v>11</v>
      </c>
      <c r="C66" s="15"/>
      <c r="D66" s="33">
        <v>0</v>
      </c>
      <c r="E66" s="77"/>
      <c r="F66" s="77"/>
      <c r="G66" s="77"/>
      <c r="H66" s="643" t="s">
        <v>404</v>
      </c>
      <c r="I66" s="644"/>
      <c r="J66" s="644"/>
      <c r="K66" s="645"/>
      <c r="L66" s="150">
        <f>L67+L68+L69</f>
        <v>11</v>
      </c>
      <c r="M66" s="149">
        <f>M67+M68+M69</f>
        <v>8</v>
      </c>
      <c r="N66" s="149">
        <f>L66+M66</f>
        <v>19</v>
      </c>
      <c r="O66" s="33"/>
      <c r="P66" s="33">
        <f>Q66</f>
        <v>0.03298842592592592</v>
      </c>
      <c r="Q66" s="148">
        <f>E69+F70-G70</f>
        <v>0.03298842592592592</v>
      </c>
      <c r="R66" s="54">
        <f>Q66-$Q$21</f>
        <v>0.0042118055555555485</v>
      </c>
      <c r="S66" s="9">
        <v>270</v>
      </c>
      <c r="T66" s="67"/>
    </row>
    <row r="67" spans="1:20" ht="24" customHeight="1">
      <c r="A67" s="168"/>
      <c r="B67" s="168"/>
      <c r="C67" s="9">
        <v>1</v>
      </c>
      <c r="D67" s="33">
        <v>0</v>
      </c>
      <c r="E67" s="33">
        <v>0.010755787037037036</v>
      </c>
      <c r="F67" s="79">
        <v>0.0006944444444444445</v>
      </c>
      <c r="G67" s="79"/>
      <c r="H67" s="417" t="s">
        <v>407</v>
      </c>
      <c r="I67" s="96">
        <v>2000</v>
      </c>
      <c r="J67" s="416">
        <v>1</v>
      </c>
      <c r="K67" s="331" t="s">
        <v>640</v>
      </c>
      <c r="L67" s="107">
        <v>4</v>
      </c>
      <c r="M67" s="9">
        <v>5</v>
      </c>
      <c r="N67" s="9">
        <f>L67+M67</f>
        <v>9</v>
      </c>
      <c r="O67" s="54">
        <f>E67-D67+F67-G67</f>
        <v>0.01145023148148148</v>
      </c>
      <c r="P67" s="33">
        <f>Q66</f>
        <v>0.03298842592592592</v>
      </c>
      <c r="Q67" s="33"/>
      <c r="R67" s="54"/>
      <c r="S67" s="9"/>
      <c r="T67" s="67"/>
    </row>
    <row r="68" spans="1:20" ht="24" customHeight="1">
      <c r="A68" s="168"/>
      <c r="B68" s="168"/>
      <c r="C68" s="9">
        <v>2</v>
      </c>
      <c r="D68" s="33">
        <f>E67</f>
        <v>0.010755787037037036</v>
      </c>
      <c r="E68" s="33">
        <v>0.02156712962962963</v>
      </c>
      <c r="F68" s="41"/>
      <c r="G68" s="41"/>
      <c r="H68" s="417" t="s">
        <v>406</v>
      </c>
      <c r="I68" s="93">
        <v>2000</v>
      </c>
      <c r="J68" s="9">
        <v>1</v>
      </c>
      <c r="K68" s="331" t="s">
        <v>531</v>
      </c>
      <c r="L68" s="107">
        <v>4</v>
      </c>
      <c r="M68" s="9">
        <v>2</v>
      </c>
      <c r="N68" s="9">
        <f>L68+M68</f>
        <v>6</v>
      </c>
      <c r="O68" s="54">
        <f>E68-D68+F68-G68</f>
        <v>0.010811342592592595</v>
      </c>
      <c r="P68" s="33">
        <f>Q66</f>
        <v>0.03298842592592592</v>
      </c>
      <c r="Q68" s="33"/>
      <c r="R68" s="54"/>
      <c r="S68" s="9"/>
      <c r="T68" s="67"/>
    </row>
    <row r="69" spans="1:20" ht="24" customHeight="1">
      <c r="A69" s="168"/>
      <c r="B69" s="168"/>
      <c r="C69" s="9">
        <v>3</v>
      </c>
      <c r="D69" s="33">
        <f>E68</f>
        <v>0.02156712962962963</v>
      </c>
      <c r="E69" s="33">
        <v>0.03229398148148148</v>
      </c>
      <c r="F69" s="41"/>
      <c r="G69" s="41"/>
      <c r="H69" s="417" t="s">
        <v>408</v>
      </c>
      <c r="I69" s="96">
        <v>2000</v>
      </c>
      <c r="J69" s="416">
        <v>1</v>
      </c>
      <c r="K69" s="331" t="s">
        <v>641</v>
      </c>
      <c r="L69" s="107">
        <v>3</v>
      </c>
      <c r="M69" s="9">
        <v>1</v>
      </c>
      <c r="N69" s="9">
        <f>L69+M69</f>
        <v>4</v>
      </c>
      <c r="O69" s="54">
        <f>E69-D69+F69-G69</f>
        <v>0.010726851851851849</v>
      </c>
      <c r="P69" s="33">
        <f>Q66</f>
        <v>0.03298842592592592</v>
      </c>
      <c r="Q69" s="33"/>
      <c r="R69" s="54"/>
      <c r="S69" s="9"/>
      <c r="T69" s="67"/>
    </row>
    <row r="70" spans="1:20" ht="24" customHeight="1" hidden="1">
      <c r="A70" s="48"/>
      <c r="B70" s="168"/>
      <c r="C70" s="9"/>
      <c r="D70" s="33"/>
      <c r="E70" s="77"/>
      <c r="F70" s="77">
        <f>F67+F68+F69</f>
        <v>0.0006944444444444445</v>
      </c>
      <c r="G70" s="77">
        <f>G67+G68+G69</f>
        <v>0</v>
      </c>
      <c r="H70" s="103"/>
      <c r="I70" s="102"/>
      <c r="J70" s="101"/>
      <c r="K70" s="111"/>
      <c r="L70" s="107"/>
      <c r="M70" s="9"/>
      <c r="N70" s="9"/>
      <c r="O70" s="54"/>
      <c r="P70" s="33">
        <f>Q66</f>
        <v>0.03298842592592592</v>
      </c>
      <c r="Q70" s="33"/>
      <c r="R70" s="54"/>
      <c r="S70" s="9"/>
      <c r="T70" s="73"/>
    </row>
    <row r="71" spans="1:20" ht="24" customHeight="1">
      <c r="A71" s="48">
        <v>11</v>
      </c>
      <c r="B71" s="149">
        <v>9</v>
      </c>
      <c r="C71" s="15"/>
      <c r="D71" s="33">
        <v>0</v>
      </c>
      <c r="E71" s="77"/>
      <c r="F71" s="77"/>
      <c r="G71" s="77"/>
      <c r="H71" s="637" t="s">
        <v>395</v>
      </c>
      <c r="I71" s="638"/>
      <c r="J71" s="638"/>
      <c r="K71" s="639"/>
      <c r="L71" s="150">
        <f>L72+L73+L74</f>
        <v>10</v>
      </c>
      <c r="M71" s="149">
        <f>M72+M73+M74</f>
        <v>8</v>
      </c>
      <c r="N71" s="149">
        <f>L71+M71</f>
        <v>18</v>
      </c>
      <c r="O71" s="33"/>
      <c r="P71" s="33">
        <f>Q71</f>
        <v>0.03308333333333333</v>
      </c>
      <c r="Q71" s="148">
        <f>E74+F75-G75</f>
        <v>0.03308333333333333</v>
      </c>
      <c r="R71" s="54">
        <f>Q71-$Q$21</f>
        <v>0.00430671296296296</v>
      </c>
      <c r="S71" s="9">
        <v>250</v>
      </c>
      <c r="T71" s="67"/>
    </row>
    <row r="72" spans="1:20" ht="24" customHeight="1">
      <c r="A72" s="168"/>
      <c r="B72" s="168"/>
      <c r="C72" s="9">
        <v>1</v>
      </c>
      <c r="D72" s="33">
        <v>0</v>
      </c>
      <c r="E72" s="33">
        <v>0.010311342592592592</v>
      </c>
      <c r="F72" s="79"/>
      <c r="G72" s="79"/>
      <c r="H72" s="405" t="s">
        <v>399</v>
      </c>
      <c r="I72" s="93">
        <v>2000</v>
      </c>
      <c r="J72" s="9" t="s">
        <v>398</v>
      </c>
      <c r="K72" s="97" t="s">
        <v>298</v>
      </c>
      <c r="L72" s="107">
        <v>2</v>
      </c>
      <c r="M72" s="9">
        <v>4</v>
      </c>
      <c r="N72" s="9">
        <f>L72+M72</f>
        <v>6</v>
      </c>
      <c r="O72" s="54">
        <f>E72-D72+F72-G72</f>
        <v>0.010311342592592592</v>
      </c>
      <c r="P72" s="33">
        <f>Q71</f>
        <v>0.03308333333333333</v>
      </c>
      <c r="Q72" s="33"/>
      <c r="R72" s="54"/>
      <c r="S72" s="9"/>
      <c r="T72" s="67"/>
    </row>
    <row r="73" spans="1:20" ht="24" customHeight="1">
      <c r="A73" s="168"/>
      <c r="B73" s="168"/>
      <c r="C73" s="9">
        <v>2</v>
      </c>
      <c r="D73" s="33">
        <f>E72</f>
        <v>0.010311342592592592</v>
      </c>
      <c r="E73" s="33">
        <v>0.021506944444444443</v>
      </c>
      <c r="F73" s="41"/>
      <c r="G73" s="41"/>
      <c r="H73" s="405" t="s">
        <v>397</v>
      </c>
      <c r="I73" s="93">
        <v>2000</v>
      </c>
      <c r="J73" s="9" t="s">
        <v>398</v>
      </c>
      <c r="K73" s="97" t="s">
        <v>298</v>
      </c>
      <c r="L73" s="107">
        <v>5</v>
      </c>
      <c r="M73" s="9">
        <v>1</v>
      </c>
      <c r="N73" s="9">
        <f>L73+M73</f>
        <v>6</v>
      </c>
      <c r="O73" s="54">
        <f>E73-D73+F73-G73</f>
        <v>0.01119560185185185</v>
      </c>
      <c r="P73" s="33">
        <f>Q71</f>
        <v>0.03308333333333333</v>
      </c>
      <c r="Q73" s="33"/>
      <c r="R73" s="54"/>
      <c r="S73" s="9"/>
      <c r="T73" s="328"/>
    </row>
    <row r="74" spans="1:20" ht="24" customHeight="1">
      <c r="A74" s="168"/>
      <c r="B74" s="168"/>
      <c r="C74" s="9">
        <v>3</v>
      </c>
      <c r="D74" s="33">
        <f>E73</f>
        <v>0.021506944444444443</v>
      </c>
      <c r="E74" s="33">
        <v>0.03308333333333333</v>
      </c>
      <c r="F74" s="41"/>
      <c r="G74" s="41"/>
      <c r="H74" s="405" t="s">
        <v>400</v>
      </c>
      <c r="I74" s="93">
        <v>2000</v>
      </c>
      <c r="J74" s="9" t="s">
        <v>398</v>
      </c>
      <c r="K74" s="97" t="s">
        <v>298</v>
      </c>
      <c r="L74" s="107">
        <v>3</v>
      </c>
      <c r="M74" s="9">
        <v>3</v>
      </c>
      <c r="N74" s="9">
        <f>L74+M74</f>
        <v>6</v>
      </c>
      <c r="O74" s="54">
        <f>E74-D74+F74-G74</f>
        <v>0.01157638888888889</v>
      </c>
      <c r="P74" s="33">
        <f>Q71</f>
        <v>0.03308333333333333</v>
      </c>
      <c r="Q74" s="33"/>
      <c r="R74" s="54"/>
      <c r="S74" s="9"/>
      <c r="T74" s="328"/>
    </row>
    <row r="75" spans="1:20" ht="24" customHeight="1" hidden="1">
      <c r="A75" s="168"/>
      <c r="B75" s="9"/>
      <c r="C75" s="9"/>
      <c r="D75" s="33"/>
      <c r="E75" s="77"/>
      <c r="F75" s="77">
        <f>F72+F73+F74</f>
        <v>0</v>
      </c>
      <c r="G75" s="77">
        <f>G72+G73+G74</f>
        <v>0</v>
      </c>
      <c r="H75" s="70"/>
      <c r="I75" s="62"/>
      <c r="J75" s="62"/>
      <c r="K75" s="167"/>
      <c r="L75" s="107"/>
      <c r="M75" s="9"/>
      <c r="N75" s="9"/>
      <c r="O75" s="54"/>
      <c r="P75" s="33">
        <f>Q71</f>
        <v>0.03308333333333333</v>
      </c>
      <c r="Q75" s="33"/>
      <c r="R75" s="54"/>
      <c r="S75" s="9"/>
      <c r="T75" s="328"/>
    </row>
    <row r="76" spans="1:20" ht="24" customHeight="1">
      <c r="A76" s="168">
        <v>12</v>
      </c>
      <c r="B76" s="168">
        <v>13</v>
      </c>
      <c r="C76" s="9"/>
      <c r="D76" s="33">
        <v>0</v>
      </c>
      <c r="E76" s="77"/>
      <c r="F76" s="77"/>
      <c r="G76" s="77"/>
      <c r="H76" s="643" t="s">
        <v>650</v>
      </c>
      <c r="I76" s="644"/>
      <c r="J76" s="644"/>
      <c r="K76" s="645"/>
      <c r="L76" s="150">
        <f>L77+L78+L79</f>
        <v>8</v>
      </c>
      <c r="M76" s="149">
        <f>M77+M78+M79</f>
        <v>5</v>
      </c>
      <c r="N76" s="149">
        <f>L76+M76</f>
        <v>13</v>
      </c>
      <c r="O76" s="33"/>
      <c r="P76" s="33">
        <f>Q76</f>
        <v>0.03384490740740741</v>
      </c>
      <c r="Q76" s="148">
        <f>E79+F80-G80</f>
        <v>0.03384490740740741</v>
      </c>
      <c r="R76" s="54">
        <f>Q76-$Q$21</f>
        <v>0.005068287037037034</v>
      </c>
      <c r="S76" s="9" t="s">
        <v>33</v>
      </c>
      <c r="T76" s="328"/>
    </row>
    <row r="77" spans="1:20" ht="24" customHeight="1">
      <c r="A77" s="168"/>
      <c r="B77" s="168"/>
      <c r="C77" s="9">
        <v>1</v>
      </c>
      <c r="D77" s="33">
        <v>0</v>
      </c>
      <c r="E77" s="33">
        <v>0.010591435185185185</v>
      </c>
      <c r="F77" s="79"/>
      <c r="G77" s="79"/>
      <c r="H77" s="32" t="s">
        <v>495</v>
      </c>
      <c r="I77" s="9">
        <v>2000</v>
      </c>
      <c r="J77" s="9">
        <v>1</v>
      </c>
      <c r="K77" s="147" t="s">
        <v>566</v>
      </c>
      <c r="L77" s="107">
        <v>3</v>
      </c>
      <c r="M77" s="9">
        <v>2</v>
      </c>
      <c r="N77" s="9">
        <f>L77+M77</f>
        <v>5</v>
      </c>
      <c r="O77" s="54">
        <f>E77-D77+F77-G77</f>
        <v>0.010591435185185185</v>
      </c>
      <c r="P77" s="33">
        <f>Q76</f>
        <v>0.03384490740740741</v>
      </c>
      <c r="Q77" s="33"/>
      <c r="R77" s="54"/>
      <c r="S77" s="9"/>
      <c r="T77" s="328"/>
    </row>
    <row r="78" spans="1:20" ht="24" customHeight="1">
      <c r="A78" s="168"/>
      <c r="B78" s="168"/>
      <c r="C78" s="9">
        <v>2</v>
      </c>
      <c r="D78" s="33">
        <f>E77</f>
        <v>0.010591435185185185</v>
      </c>
      <c r="E78" s="33">
        <v>0.02238888888888889</v>
      </c>
      <c r="F78" s="41"/>
      <c r="G78" s="41"/>
      <c r="H78" s="32" t="s">
        <v>448</v>
      </c>
      <c r="I78" s="93">
        <v>2000</v>
      </c>
      <c r="J78" s="9">
        <v>2</v>
      </c>
      <c r="K78" s="147" t="s">
        <v>449</v>
      </c>
      <c r="L78" s="107">
        <v>2</v>
      </c>
      <c r="M78" s="9">
        <v>2</v>
      </c>
      <c r="N78" s="9">
        <f>L78+M78</f>
        <v>4</v>
      </c>
      <c r="O78" s="54">
        <f>E78-D78+F78-G78</f>
        <v>0.011797453703703704</v>
      </c>
      <c r="P78" s="33">
        <f>Q76</f>
        <v>0.03384490740740741</v>
      </c>
      <c r="Q78" s="33"/>
      <c r="R78" s="54"/>
      <c r="S78" s="9"/>
      <c r="T78" s="328"/>
    </row>
    <row r="79" spans="1:20" ht="24" customHeight="1">
      <c r="A79" s="168"/>
      <c r="B79" s="9"/>
      <c r="C79" s="9">
        <v>3</v>
      </c>
      <c r="D79" s="33">
        <f>E78</f>
        <v>0.02238888888888889</v>
      </c>
      <c r="E79" s="33">
        <v>0.03384490740740741</v>
      </c>
      <c r="F79" s="41"/>
      <c r="G79" s="41"/>
      <c r="H79" s="32" t="s">
        <v>494</v>
      </c>
      <c r="I79" s="9">
        <v>2001</v>
      </c>
      <c r="J79" s="9">
        <v>1</v>
      </c>
      <c r="K79" s="147" t="s">
        <v>565</v>
      </c>
      <c r="L79" s="107">
        <v>3</v>
      </c>
      <c r="M79" s="9">
        <v>1</v>
      </c>
      <c r="N79" s="9">
        <f>L79+M79</f>
        <v>4</v>
      </c>
      <c r="O79" s="54">
        <f>E79-D79+F79-G79</f>
        <v>0.011456018518518518</v>
      </c>
      <c r="P79" s="33">
        <f>Q76</f>
        <v>0.03384490740740741</v>
      </c>
      <c r="Q79" s="33"/>
      <c r="R79" s="54"/>
      <c r="S79" s="9"/>
      <c r="T79" s="328"/>
    </row>
    <row r="80" spans="1:20" ht="24" customHeight="1" hidden="1">
      <c r="A80" s="168"/>
      <c r="B80" s="149"/>
      <c r="C80" s="9"/>
      <c r="D80" s="33"/>
      <c r="E80" s="77"/>
      <c r="F80" s="77">
        <f>F77+F78+F79</f>
        <v>0</v>
      </c>
      <c r="G80" s="77">
        <f>G77+G78+G79</f>
        <v>0</v>
      </c>
      <c r="H80" s="423"/>
      <c r="I80" s="145"/>
      <c r="J80" s="145"/>
      <c r="K80" s="145"/>
      <c r="L80" s="107"/>
      <c r="M80" s="9"/>
      <c r="N80" s="9"/>
      <c r="O80" s="54"/>
      <c r="P80" s="33">
        <f>Q76</f>
        <v>0.03384490740740741</v>
      </c>
      <c r="Q80" s="33"/>
      <c r="R80" s="54"/>
      <c r="S80" s="9"/>
      <c r="T80" s="328"/>
    </row>
    <row r="81" spans="1:20" ht="24" customHeight="1">
      <c r="A81" s="168">
        <v>13</v>
      </c>
      <c r="B81" s="149">
        <v>10</v>
      </c>
      <c r="C81" s="15"/>
      <c r="D81" s="33">
        <v>0</v>
      </c>
      <c r="E81" s="77"/>
      <c r="F81" s="77"/>
      <c r="G81" s="77"/>
      <c r="H81" s="640" t="s">
        <v>501</v>
      </c>
      <c r="I81" s="641"/>
      <c r="J81" s="641"/>
      <c r="K81" s="642"/>
      <c r="L81" s="150">
        <f>L82+L83+L84</f>
        <v>8</v>
      </c>
      <c r="M81" s="149">
        <f>M82+M83+M84</f>
        <v>7</v>
      </c>
      <c r="N81" s="149">
        <f>L81+M81</f>
        <v>15</v>
      </c>
      <c r="O81" s="33"/>
      <c r="P81" s="33">
        <f>Q81</f>
        <v>0.03404282407407407</v>
      </c>
      <c r="Q81" s="148">
        <f>E84+F85-G85</f>
        <v>0.03404282407407407</v>
      </c>
      <c r="R81" s="54">
        <f>Q81-$Q$21</f>
        <v>0.0052662037037037</v>
      </c>
      <c r="S81" s="9">
        <v>230</v>
      </c>
      <c r="T81" s="328"/>
    </row>
    <row r="82" spans="1:24" ht="24" customHeight="1">
      <c r="A82" s="168"/>
      <c r="B82" s="168"/>
      <c r="C82" s="9">
        <v>1</v>
      </c>
      <c r="D82" s="33">
        <v>0</v>
      </c>
      <c r="E82" s="33">
        <v>0.0101875</v>
      </c>
      <c r="F82" s="79"/>
      <c r="G82" s="79"/>
      <c r="H82" s="32" t="s">
        <v>276</v>
      </c>
      <c r="I82" s="9">
        <v>2000</v>
      </c>
      <c r="J82" s="9">
        <v>2</v>
      </c>
      <c r="K82" s="347" t="s">
        <v>516</v>
      </c>
      <c r="L82" s="107">
        <v>3</v>
      </c>
      <c r="M82" s="9">
        <v>1</v>
      </c>
      <c r="N82" s="9">
        <f>L82+M82</f>
        <v>4</v>
      </c>
      <c r="O82" s="54">
        <f>E82-D82+F82-G82</f>
        <v>0.0101875</v>
      </c>
      <c r="P82" s="33">
        <f>Q81</f>
        <v>0.03404282407407407</v>
      </c>
      <c r="Q82" s="33"/>
      <c r="R82" s="54"/>
      <c r="S82" s="9"/>
      <c r="T82" s="153"/>
      <c r="U82" s="155"/>
      <c r="V82" s="156"/>
      <c r="W82" s="16"/>
      <c r="X82" s="16"/>
    </row>
    <row r="83" spans="1:20" ht="24" customHeight="1">
      <c r="A83" s="168"/>
      <c r="B83" s="168"/>
      <c r="C83" s="9">
        <v>2</v>
      </c>
      <c r="D83" s="33">
        <f>E82</f>
        <v>0.0101875</v>
      </c>
      <c r="E83" s="33">
        <v>0.021886574074074072</v>
      </c>
      <c r="F83" s="41"/>
      <c r="G83" s="41"/>
      <c r="H83" s="32" t="s">
        <v>274</v>
      </c>
      <c r="I83" s="9">
        <v>2000</v>
      </c>
      <c r="J83" s="9">
        <v>3</v>
      </c>
      <c r="K83" s="347" t="s">
        <v>516</v>
      </c>
      <c r="L83" s="107">
        <v>2</v>
      </c>
      <c r="M83" s="9">
        <v>2</v>
      </c>
      <c r="N83" s="9">
        <f>L83+M83</f>
        <v>4</v>
      </c>
      <c r="O83" s="54">
        <f>E83-D83+F83-G83</f>
        <v>0.011699074074074072</v>
      </c>
      <c r="P83" s="33">
        <f>Q81</f>
        <v>0.03404282407407407</v>
      </c>
      <c r="Q83" s="33"/>
      <c r="R83" s="54"/>
      <c r="S83" s="9"/>
      <c r="T83" s="67"/>
    </row>
    <row r="84" spans="1:20" ht="24" customHeight="1">
      <c r="A84" s="48"/>
      <c r="B84" s="168"/>
      <c r="C84" s="9">
        <v>3</v>
      </c>
      <c r="D84" s="33">
        <f>E83</f>
        <v>0.021886574074074072</v>
      </c>
      <c r="E84" s="33">
        <v>0.03404282407407407</v>
      </c>
      <c r="F84" s="41"/>
      <c r="G84" s="41"/>
      <c r="H84" s="32" t="s">
        <v>275</v>
      </c>
      <c r="I84" s="9">
        <v>2000</v>
      </c>
      <c r="J84" s="9">
        <v>2</v>
      </c>
      <c r="K84" s="347" t="s">
        <v>516</v>
      </c>
      <c r="L84" s="107">
        <v>3</v>
      </c>
      <c r="M84" s="9">
        <v>4</v>
      </c>
      <c r="N84" s="9">
        <f>L84+M84</f>
        <v>7</v>
      </c>
      <c r="O84" s="54">
        <f>E84-D84+F84-G84</f>
        <v>0.01215625</v>
      </c>
      <c r="P84" s="33">
        <f>Q81</f>
        <v>0.03404282407407407</v>
      </c>
      <c r="Q84" s="33"/>
      <c r="R84" s="54"/>
      <c r="S84" s="9"/>
      <c r="T84" s="73"/>
    </row>
    <row r="85" spans="1:20" ht="24" customHeight="1" hidden="1">
      <c r="A85" s="48"/>
      <c r="B85" s="9"/>
      <c r="C85" s="9"/>
      <c r="D85" s="33"/>
      <c r="E85" s="77"/>
      <c r="F85" s="77">
        <f>F82+F83+F84</f>
        <v>0</v>
      </c>
      <c r="G85" s="77">
        <f>G82+G83+G84</f>
        <v>0</v>
      </c>
      <c r="H85" s="70"/>
      <c r="I85" s="62"/>
      <c r="J85" s="62"/>
      <c r="K85" s="167"/>
      <c r="L85" s="107"/>
      <c r="M85" s="9"/>
      <c r="N85" s="9"/>
      <c r="O85" s="54"/>
      <c r="P85" s="33">
        <f>Q81</f>
        <v>0.03404282407407407</v>
      </c>
      <c r="Q85" s="33"/>
      <c r="R85" s="54"/>
      <c r="S85" s="9"/>
      <c r="T85" s="67"/>
    </row>
    <row r="86" spans="1:20" ht="24" customHeight="1">
      <c r="A86" s="168">
        <v>14</v>
      </c>
      <c r="B86" s="168">
        <v>16</v>
      </c>
      <c r="C86" s="9"/>
      <c r="D86" s="33">
        <v>0</v>
      </c>
      <c r="E86" s="77"/>
      <c r="F86" s="77"/>
      <c r="G86" s="77"/>
      <c r="H86" s="643" t="s">
        <v>622</v>
      </c>
      <c r="I86" s="644"/>
      <c r="J86" s="644"/>
      <c r="K86" s="645"/>
      <c r="L86" s="150">
        <f>L87+L88+L89</f>
        <v>3</v>
      </c>
      <c r="M86" s="149">
        <f>M87+M88+M89</f>
        <v>8</v>
      </c>
      <c r="N86" s="149">
        <f>L86+M86</f>
        <v>11</v>
      </c>
      <c r="O86" s="33"/>
      <c r="P86" s="33">
        <f>Q86</f>
        <v>0.03415972222222222</v>
      </c>
      <c r="Q86" s="148">
        <f>E89+F90-G90</f>
        <v>0.03415972222222222</v>
      </c>
      <c r="R86" s="54">
        <f>Q86-$Q$21</f>
        <v>0.005383101851851851</v>
      </c>
      <c r="S86" s="9" t="s">
        <v>33</v>
      </c>
      <c r="T86" s="67"/>
    </row>
    <row r="87" spans="1:20" ht="24" customHeight="1">
      <c r="A87" s="168"/>
      <c r="B87" s="168"/>
      <c r="C87" s="9">
        <v>1</v>
      </c>
      <c r="D87" s="33">
        <v>0</v>
      </c>
      <c r="E87" s="33">
        <v>0.01125925925925926</v>
      </c>
      <c r="F87" s="79"/>
      <c r="G87" s="79"/>
      <c r="H87" s="414" t="s">
        <v>432</v>
      </c>
      <c r="I87" s="94">
        <v>2002</v>
      </c>
      <c r="J87" s="413">
        <v>2</v>
      </c>
      <c r="K87" s="95" t="s">
        <v>633</v>
      </c>
      <c r="L87" s="107">
        <v>3</v>
      </c>
      <c r="M87" s="9">
        <v>3</v>
      </c>
      <c r="N87" s="9">
        <f>L87+M87</f>
        <v>6</v>
      </c>
      <c r="O87" s="54">
        <f>E87-D87+F87-G87</f>
        <v>0.01125925925925926</v>
      </c>
      <c r="P87" s="33">
        <f>Q86</f>
        <v>0.03415972222222222</v>
      </c>
      <c r="Q87" s="33"/>
      <c r="R87" s="54"/>
      <c r="S87" s="9"/>
      <c r="T87" s="67"/>
    </row>
    <row r="88" spans="1:25" ht="24" customHeight="1">
      <c r="A88" s="168"/>
      <c r="B88" s="168"/>
      <c r="C88" s="9">
        <v>2</v>
      </c>
      <c r="D88" s="33">
        <f>E87</f>
        <v>0.01125925925925926</v>
      </c>
      <c r="E88" s="33">
        <v>0.022540509259259264</v>
      </c>
      <c r="F88" s="41"/>
      <c r="G88" s="41"/>
      <c r="H88" s="90" t="s">
        <v>490</v>
      </c>
      <c r="I88" s="94">
        <v>2002</v>
      </c>
      <c r="J88" s="39">
        <v>2</v>
      </c>
      <c r="K88" s="95" t="s">
        <v>491</v>
      </c>
      <c r="L88" s="107">
        <v>0</v>
      </c>
      <c r="M88" s="9">
        <v>2</v>
      </c>
      <c r="N88" s="9">
        <f>L88+M88</f>
        <v>2</v>
      </c>
      <c r="O88" s="54">
        <f>E88-D88+F88-G88</f>
        <v>0.011281250000000003</v>
      </c>
      <c r="P88" s="33">
        <f>Q86</f>
        <v>0.03415972222222222</v>
      </c>
      <c r="Q88" s="33"/>
      <c r="R88" s="54"/>
      <c r="S88" s="9"/>
      <c r="T88" s="67"/>
      <c r="V88" s="144"/>
      <c r="W88" s="157"/>
      <c r="X88" s="157"/>
      <c r="Y88" s="422"/>
    </row>
    <row r="89" spans="1:25" ht="24" customHeight="1">
      <c r="A89" s="48"/>
      <c r="B89" s="9"/>
      <c r="C89" s="9">
        <v>3</v>
      </c>
      <c r="D89" s="33">
        <f>E88</f>
        <v>0.022540509259259264</v>
      </c>
      <c r="E89" s="33">
        <v>0.03415972222222222</v>
      </c>
      <c r="F89" s="41"/>
      <c r="G89" s="41"/>
      <c r="H89" s="414" t="s">
        <v>459</v>
      </c>
      <c r="I89" s="94">
        <v>2001</v>
      </c>
      <c r="J89" s="413">
        <v>2</v>
      </c>
      <c r="K89" s="95" t="s">
        <v>634</v>
      </c>
      <c r="L89" s="107">
        <v>0</v>
      </c>
      <c r="M89" s="9">
        <v>3</v>
      </c>
      <c r="N89" s="9">
        <f>L89+M89</f>
        <v>3</v>
      </c>
      <c r="O89" s="54">
        <f>E89-D89+F89-G89</f>
        <v>0.01161921296296296</v>
      </c>
      <c r="P89" s="33">
        <f>Q86</f>
        <v>0.03415972222222222</v>
      </c>
      <c r="Q89" s="33"/>
      <c r="R89" s="54"/>
      <c r="S89" s="9"/>
      <c r="T89" s="73"/>
      <c r="V89" s="144"/>
      <c r="W89" s="157"/>
      <c r="X89" s="157"/>
      <c r="Y89" s="422"/>
    </row>
    <row r="90" spans="1:20" ht="24" customHeight="1" hidden="1">
      <c r="A90" s="48"/>
      <c r="B90" s="149"/>
      <c r="C90" s="15"/>
      <c r="D90" s="33"/>
      <c r="E90" s="77"/>
      <c r="F90" s="77">
        <f>F87+F88+F89</f>
        <v>0</v>
      </c>
      <c r="G90" s="77">
        <f>G87+G88+G89</f>
        <v>0</v>
      </c>
      <c r="H90" s="377"/>
      <c r="I90" s="377"/>
      <c r="J90" s="377"/>
      <c r="K90" s="377"/>
      <c r="L90" s="107"/>
      <c r="M90" s="9"/>
      <c r="N90" s="9"/>
      <c r="O90" s="54"/>
      <c r="P90" s="33">
        <f>Q86</f>
        <v>0.03415972222222222</v>
      </c>
      <c r="Q90" s="33"/>
      <c r="R90" s="54"/>
      <c r="S90" s="9"/>
      <c r="T90" s="136"/>
    </row>
    <row r="91" spans="1:20" ht="24" customHeight="1">
      <c r="A91" s="168">
        <v>15</v>
      </c>
      <c r="B91" s="149">
        <v>8</v>
      </c>
      <c r="C91" s="412"/>
      <c r="D91" s="402">
        <v>0</v>
      </c>
      <c r="E91" s="403"/>
      <c r="F91" s="403"/>
      <c r="G91" s="403"/>
      <c r="H91" s="643" t="s">
        <v>441</v>
      </c>
      <c r="I91" s="644"/>
      <c r="J91" s="644"/>
      <c r="K91" s="645"/>
      <c r="L91" s="150">
        <f>L92+L93+L94</f>
        <v>8</v>
      </c>
      <c r="M91" s="149">
        <f>M92+M93+M94</f>
        <v>10</v>
      </c>
      <c r="N91" s="149">
        <f>L91+M91</f>
        <v>18</v>
      </c>
      <c r="O91" s="33"/>
      <c r="P91" s="33">
        <f>Q91</f>
        <v>0.03492013888888889</v>
      </c>
      <c r="Q91" s="148">
        <f>E94+F95-G95</f>
        <v>0.03492013888888889</v>
      </c>
      <c r="R91" s="54">
        <f>Q91-$Q$21</f>
        <v>0.006143518518518517</v>
      </c>
      <c r="S91" s="9">
        <v>220</v>
      </c>
      <c r="T91" s="136"/>
    </row>
    <row r="92" spans="1:20" ht="24" customHeight="1">
      <c r="A92" s="168"/>
      <c r="B92" s="168"/>
      <c r="C92" s="9">
        <v>1</v>
      </c>
      <c r="D92" s="33">
        <v>0</v>
      </c>
      <c r="E92" s="33">
        <v>0.011923611111111112</v>
      </c>
      <c r="F92" s="41"/>
      <c r="G92" s="41"/>
      <c r="H92" s="32" t="s">
        <v>445</v>
      </c>
      <c r="I92" s="93">
        <v>2000</v>
      </c>
      <c r="J92" s="9">
        <v>2</v>
      </c>
      <c r="K92" s="147" t="s">
        <v>444</v>
      </c>
      <c r="L92" s="107">
        <v>4</v>
      </c>
      <c r="M92" s="9">
        <v>3</v>
      </c>
      <c r="N92" s="9">
        <f>L92+M92</f>
        <v>7</v>
      </c>
      <c r="O92" s="54">
        <f>E92-D92+F92-G92</f>
        <v>0.011923611111111112</v>
      </c>
      <c r="P92" s="33">
        <f>Q91</f>
        <v>0.03492013888888889</v>
      </c>
      <c r="Q92" s="33"/>
      <c r="R92" s="54"/>
      <c r="S92" s="9"/>
      <c r="T92" s="136"/>
    </row>
    <row r="93" spans="1:20" ht="27.75" customHeight="1">
      <c r="A93" s="168"/>
      <c r="B93" s="168"/>
      <c r="C93" s="9">
        <v>2</v>
      </c>
      <c r="D93" s="33">
        <f>E92</f>
        <v>0.011923611111111112</v>
      </c>
      <c r="E93" s="33">
        <v>0.022457175925925926</v>
      </c>
      <c r="F93" s="41"/>
      <c r="G93" s="41"/>
      <c r="H93" s="32" t="s">
        <v>442</v>
      </c>
      <c r="I93" s="93">
        <v>2000</v>
      </c>
      <c r="J93" s="9">
        <v>2</v>
      </c>
      <c r="K93" s="147" t="s">
        <v>443</v>
      </c>
      <c r="L93" s="107">
        <v>1</v>
      </c>
      <c r="M93" s="9">
        <v>4</v>
      </c>
      <c r="N93" s="9">
        <f>L93+M93</f>
        <v>5</v>
      </c>
      <c r="O93" s="54">
        <f>E93-D93+F93-G93</f>
        <v>0.010533564814814813</v>
      </c>
      <c r="P93" s="33">
        <f>Q91</f>
        <v>0.03492013888888889</v>
      </c>
      <c r="Q93" s="33"/>
      <c r="R93" s="54"/>
      <c r="S93" s="9"/>
      <c r="T93" s="136"/>
    </row>
    <row r="94" spans="1:20" ht="24" customHeight="1">
      <c r="A94" s="48"/>
      <c r="B94" s="168"/>
      <c r="C94" s="9">
        <v>3</v>
      </c>
      <c r="D94" s="33">
        <f>E93</f>
        <v>0.022457175925925926</v>
      </c>
      <c r="E94" s="33">
        <v>0.03492013888888889</v>
      </c>
      <c r="F94" s="41"/>
      <c r="G94" s="41"/>
      <c r="H94" s="32" t="s">
        <v>446</v>
      </c>
      <c r="I94" s="93">
        <v>2001</v>
      </c>
      <c r="J94" s="9">
        <v>2</v>
      </c>
      <c r="K94" s="147" t="s">
        <v>447</v>
      </c>
      <c r="L94" s="107">
        <v>3</v>
      </c>
      <c r="M94" s="9">
        <v>3</v>
      </c>
      <c r="N94" s="9">
        <f>L94+M94</f>
        <v>6</v>
      </c>
      <c r="O94" s="54">
        <f>E94-D94+F94-G94</f>
        <v>0.012462962962962964</v>
      </c>
      <c r="P94" s="33">
        <f>Q91</f>
        <v>0.03492013888888889</v>
      </c>
      <c r="Q94" s="33"/>
      <c r="R94" s="54"/>
      <c r="S94" s="9"/>
      <c r="T94" s="136"/>
    </row>
    <row r="95" spans="1:20" ht="24" customHeight="1" hidden="1">
      <c r="A95" s="48"/>
      <c r="B95" s="9"/>
      <c r="C95" s="101"/>
      <c r="D95" s="151"/>
      <c r="E95" s="404"/>
      <c r="F95" s="404">
        <f>F92+F93+F94</f>
        <v>0</v>
      </c>
      <c r="G95" s="404">
        <f>G92+G93+G94</f>
        <v>0</v>
      </c>
      <c r="H95" s="145"/>
      <c r="I95" s="146"/>
      <c r="J95" s="146"/>
      <c r="K95" s="69"/>
      <c r="L95" s="107"/>
      <c r="M95" s="9"/>
      <c r="N95" s="9"/>
      <c r="O95" s="54"/>
      <c r="P95" s="33">
        <f>Q91</f>
        <v>0.03492013888888889</v>
      </c>
      <c r="Q95" s="33"/>
      <c r="R95" s="54"/>
      <c r="S95" s="9"/>
      <c r="T95" s="136"/>
    </row>
    <row r="96" spans="1:20" ht="24" customHeight="1">
      <c r="A96" s="168">
        <v>16</v>
      </c>
      <c r="B96" s="168">
        <v>14</v>
      </c>
      <c r="C96" s="9"/>
      <c r="D96" s="33">
        <v>0</v>
      </c>
      <c r="E96" s="77"/>
      <c r="F96" s="77"/>
      <c r="G96" s="77"/>
      <c r="H96" s="643" t="s">
        <v>460</v>
      </c>
      <c r="I96" s="644"/>
      <c r="J96" s="644"/>
      <c r="K96" s="645"/>
      <c r="L96" s="150">
        <f>L97+L98+L99</f>
        <v>10</v>
      </c>
      <c r="M96" s="149">
        <f>M97+M98+M99</f>
        <v>9</v>
      </c>
      <c r="N96" s="149">
        <f>L96+M96</f>
        <v>19</v>
      </c>
      <c r="O96" s="33"/>
      <c r="P96" s="33">
        <f>Q96</f>
        <v>0.03874189814814816</v>
      </c>
      <c r="Q96" s="148">
        <f>E99+F100-G100</f>
        <v>0.03874189814814816</v>
      </c>
      <c r="R96" s="54">
        <f>Q96-$Q$21</f>
        <v>0.009965277777777785</v>
      </c>
      <c r="S96" s="9">
        <v>210</v>
      </c>
      <c r="T96" s="136"/>
    </row>
    <row r="97" spans="1:20" ht="24" customHeight="1">
      <c r="A97" s="168"/>
      <c r="B97" s="168"/>
      <c r="C97" s="9">
        <v>1</v>
      </c>
      <c r="D97" s="33">
        <v>0</v>
      </c>
      <c r="E97" s="33">
        <v>0.011456018518518518</v>
      </c>
      <c r="F97" s="79"/>
      <c r="G97" s="79">
        <v>0.00023148148148148146</v>
      </c>
      <c r="H97" s="32" t="s">
        <v>461</v>
      </c>
      <c r="I97" s="9">
        <v>2001</v>
      </c>
      <c r="J97" s="9">
        <v>1</v>
      </c>
      <c r="K97" s="115" t="s">
        <v>543</v>
      </c>
      <c r="L97" s="107">
        <v>2</v>
      </c>
      <c r="M97" s="9">
        <v>3</v>
      </c>
      <c r="N97" s="9">
        <f>L97+M97</f>
        <v>5</v>
      </c>
      <c r="O97" s="54">
        <f>E97-D97+F97-G97</f>
        <v>0.011224537037037036</v>
      </c>
      <c r="P97" s="33">
        <f>Q96</f>
        <v>0.03874189814814816</v>
      </c>
      <c r="Q97" s="33"/>
      <c r="R97" s="54"/>
      <c r="S97" s="9"/>
      <c r="T97" s="136"/>
    </row>
    <row r="98" spans="1:20" ht="24" customHeight="1">
      <c r="A98" s="168"/>
      <c r="B98" s="168"/>
      <c r="C98" s="9">
        <v>2</v>
      </c>
      <c r="D98" s="33">
        <f>E97</f>
        <v>0.011456018518518518</v>
      </c>
      <c r="E98" s="33">
        <v>0.024653935185185185</v>
      </c>
      <c r="F98" s="41"/>
      <c r="G98" s="41"/>
      <c r="H98" s="32" t="s">
        <v>462</v>
      </c>
      <c r="I98" s="9">
        <v>2000</v>
      </c>
      <c r="J98" s="9">
        <v>2</v>
      </c>
      <c r="K98" s="115" t="s">
        <v>542</v>
      </c>
      <c r="L98" s="107">
        <v>4</v>
      </c>
      <c r="M98" s="9">
        <v>2</v>
      </c>
      <c r="N98" s="9">
        <f>L98+M98</f>
        <v>6</v>
      </c>
      <c r="O98" s="54">
        <f>E98-D98+F98-G98</f>
        <v>0.013197916666666667</v>
      </c>
      <c r="P98" s="33">
        <f>Q96</f>
        <v>0.03874189814814816</v>
      </c>
      <c r="Q98" s="33"/>
      <c r="R98" s="54"/>
      <c r="S98" s="9"/>
      <c r="T98" s="136"/>
    </row>
    <row r="99" spans="1:20" ht="24" customHeight="1">
      <c r="A99" s="48"/>
      <c r="B99" s="9"/>
      <c r="C99" s="9">
        <v>3</v>
      </c>
      <c r="D99" s="33">
        <f>E98</f>
        <v>0.024653935185185185</v>
      </c>
      <c r="E99" s="33">
        <v>0.038973379629629636</v>
      </c>
      <c r="F99" s="41"/>
      <c r="G99" s="41"/>
      <c r="H99" s="32" t="s">
        <v>463</v>
      </c>
      <c r="I99" s="9">
        <v>2000</v>
      </c>
      <c r="J99" s="9">
        <v>2</v>
      </c>
      <c r="K99" s="115" t="s">
        <v>542</v>
      </c>
      <c r="L99" s="107">
        <v>4</v>
      </c>
      <c r="M99" s="9">
        <v>4</v>
      </c>
      <c r="N99" s="9">
        <f>L99+M99</f>
        <v>8</v>
      </c>
      <c r="O99" s="54">
        <f>E99-D99+F99-G99</f>
        <v>0.01431944444444445</v>
      </c>
      <c r="P99" s="33">
        <f>Q96</f>
        <v>0.03874189814814816</v>
      </c>
      <c r="Q99" s="33"/>
      <c r="R99" s="54"/>
      <c r="S99" s="9"/>
      <c r="T99" s="136"/>
    </row>
    <row r="100" spans="1:20" ht="24" customHeight="1">
      <c r="A100" s="48"/>
      <c r="B100" s="149"/>
      <c r="C100" s="15"/>
      <c r="D100" s="33"/>
      <c r="E100" s="77"/>
      <c r="F100" s="77">
        <f>F97+F98+F99</f>
        <v>0</v>
      </c>
      <c r="G100" s="77">
        <f>G97+G98+G99</f>
        <v>0.00023148148148148146</v>
      </c>
      <c r="H100" s="637" t="s">
        <v>657</v>
      </c>
      <c r="I100" s="638"/>
      <c r="J100" s="639"/>
      <c r="K100" s="378"/>
      <c r="L100" s="107"/>
      <c r="M100" s="9"/>
      <c r="N100" s="9"/>
      <c r="O100" s="54"/>
      <c r="P100" s="33">
        <f>Q96</f>
        <v>0.03874189814814816</v>
      </c>
      <c r="Q100" s="33"/>
      <c r="R100" s="54"/>
      <c r="S100" s="9"/>
      <c r="T100" s="136"/>
    </row>
    <row r="101" spans="1:20" ht="24" customHeight="1">
      <c r="A101" s="168"/>
      <c r="B101" s="168">
        <v>12</v>
      </c>
      <c r="C101" s="9"/>
      <c r="D101" s="33">
        <v>0</v>
      </c>
      <c r="E101" s="77"/>
      <c r="F101" s="77"/>
      <c r="G101" s="77"/>
      <c r="H101" s="643" t="s">
        <v>453</v>
      </c>
      <c r="I101" s="644"/>
      <c r="J101" s="644"/>
      <c r="K101" s="645"/>
      <c r="L101" s="150">
        <f>L102+L103+L104</f>
        <v>10</v>
      </c>
      <c r="M101" s="149">
        <f>M102+M103+M104</f>
        <v>11</v>
      </c>
      <c r="N101" s="149">
        <f>L101+M101</f>
        <v>21</v>
      </c>
      <c r="O101" s="33"/>
      <c r="P101" s="33">
        <f>Q101</f>
        <v>0</v>
      </c>
      <c r="Q101" s="131"/>
      <c r="R101" s="54"/>
      <c r="S101" s="9"/>
      <c r="T101" s="136"/>
    </row>
    <row r="102" spans="1:20" ht="31.5" customHeight="1">
      <c r="A102" s="168"/>
      <c r="B102" s="168"/>
      <c r="C102" s="9">
        <v>1</v>
      </c>
      <c r="D102" s="33">
        <v>0</v>
      </c>
      <c r="E102" s="33">
        <v>0.010506944444444445</v>
      </c>
      <c r="F102" s="79"/>
      <c r="G102" s="79"/>
      <c r="H102" s="32" t="s">
        <v>454</v>
      </c>
      <c r="I102" s="93">
        <v>2000</v>
      </c>
      <c r="J102" s="9">
        <v>1</v>
      </c>
      <c r="K102" s="95" t="s">
        <v>538</v>
      </c>
      <c r="L102" s="107">
        <v>4</v>
      </c>
      <c r="M102" s="9">
        <v>4</v>
      </c>
      <c r="N102" s="9">
        <f>L102+M102</f>
        <v>8</v>
      </c>
      <c r="O102" s="54">
        <f>E102-D102+F102-G102</f>
        <v>0.010506944444444445</v>
      </c>
      <c r="P102" s="33">
        <f>Q101</f>
        <v>0</v>
      </c>
      <c r="Q102" s="33"/>
      <c r="R102" s="54"/>
      <c r="S102" s="9"/>
      <c r="T102" s="136"/>
    </row>
    <row r="103" spans="1:20" ht="24" customHeight="1">
      <c r="A103" s="168"/>
      <c r="B103" s="168"/>
      <c r="C103" s="9">
        <v>2</v>
      </c>
      <c r="D103" s="33">
        <f>E102</f>
        <v>0.010506944444444445</v>
      </c>
      <c r="E103" s="33">
        <v>0.02237037037037037</v>
      </c>
      <c r="F103" s="41"/>
      <c r="G103" s="41"/>
      <c r="H103" s="32" t="s">
        <v>456</v>
      </c>
      <c r="I103" s="9">
        <v>2000</v>
      </c>
      <c r="J103" s="9">
        <v>3</v>
      </c>
      <c r="K103" s="95" t="s">
        <v>538</v>
      </c>
      <c r="L103" s="107">
        <v>4</v>
      </c>
      <c r="M103" s="9">
        <v>3</v>
      </c>
      <c r="N103" s="9">
        <f>L103+M103</f>
        <v>7</v>
      </c>
      <c r="O103" s="54">
        <f>E103-D103+F103-G103</f>
        <v>0.011863425925925925</v>
      </c>
      <c r="P103" s="33">
        <f>Q101</f>
        <v>0</v>
      </c>
      <c r="Q103" s="33"/>
      <c r="R103" s="54"/>
      <c r="S103" s="9"/>
      <c r="T103" s="136"/>
    </row>
    <row r="104" spans="1:20" ht="24" customHeight="1">
      <c r="A104" s="376"/>
      <c r="B104" s="376"/>
      <c r="C104" s="412">
        <v>3</v>
      </c>
      <c r="D104" s="33">
        <f>E103</f>
        <v>0.02237037037037037</v>
      </c>
      <c r="E104" s="33">
        <v>0.041666666666666664</v>
      </c>
      <c r="F104" s="41"/>
      <c r="G104" s="41"/>
      <c r="H104" s="32" t="s">
        <v>455</v>
      </c>
      <c r="I104" s="9">
        <v>2000</v>
      </c>
      <c r="J104" s="9">
        <v>3</v>
      </c>
      <c r="K104" s="95" t="s">
        <v>538</v>
      </c>
      <c r="L104" s="107">
        <v>2</v>
      </c>
      <c r="M104" s="9">
        <v>4</v>
      </c>
      <c r="N104" s="9">
        <f>L104+M104</f>
        <v>6</v>
      </c>
      <c r="O104" s="54"/>
      <c r="P104" s="33">
        <f>Q101</f>
        <v>0</v>
      </c>
      <c r="Q104" s="33"/>
      <c r="R104" s="54"/>
      <c r="S104" s="412"/>
      <c r="T104" s="328"/>
    </row>
    <row r="105" spans="1:20" ht="24" customHeight="1" hidden="1">
      <c r="A105" s="408"/>
      <c r="B105" s="168"/>
      <c r="C105" s="9"/>
      <c r="D105" s="33"/>
      <c r="E105" s="77"/>
      <c r="F105" s="77">
        <f>F102+F103+F104</f>
        <v>0</v>
      </c>
      <c r="G105" s="77">
        <f>G102+G103+G104</f>
        <v>0</v>
      </c>
      <c r="H105" s="417"/>
      <c r="I105" s="93"/>
      <c r="J105" s="9"/>
      <c r="K105" s="95"/>
      <c r="L105" s="107"/>
      <c r="M105" s="9"/>
      <c r="N105" s="9"/>
      <c r="O105" s="54"/>
      <c r="P105" s="33">
        <f>Q101</f>
        <v>0</v>
      </c>
      <c r="Q105" s="33"/>
      <c r="R105" s="54"/>
      <c r="S105" s="9"/>
      <c r="T105" s="136"/>
    </row>
    <row r="106" spans="1:25" ht="20.25" customHeight="1">
      <c r="A106" s="646" t="s">
        <v>366</v>
      </c>
      <c r="B106" s="647"/>
      <c r="C106" s="647"/>
      <c r="D106" s="647"/>
      <c r="E106" s="647"/>
      <c r="F106" s="647"/>
      <c r="G106" s="647"/>
      <c r="H106" s="647"/>
      <c r="I106" s="647"/>
      <c r="J106" s="647"/>
      <c r="K106" s="647"/>
      <c r="L106" s="647"/>
      <c r="M106" s="647"/>
      <c r="N106" s="647"/>
      <c r="O106" s="647"/>
      <c r="P106" s="647"/>
      <c r="Q106" s="647"/>
      <c r="R106" s="647"/>
      <c r="S106" s="648"/>
      <c r="T106" s="172"/>
      <c r="U106" s="172"/>
      <c r="V106" s="172"/>
      <c r="W106" s="172"/>
      <c r="X106" s="172"/>
      <c r="Y106" s="172"/>
    </row>
    <row r="107" spans="1:25" ht="20.25" customHeight="1">
      <c r="A107" s="649" t="s">
        <v>367</v>
      </c>
      <c r="B107" s="650"/>
      <c r="C107" s="650"/>
      <c r="D107" s="650"/>
      <c r="E107" s="650"/>
      <c r="F107" s="650"/>
      <c r="G107" s="650"/>
      <c r="H107" s="650"/>
      <c r="I107" s="650"/>
      <c r="J107" s="650"/>
      <c r="K107" s="650"/>
      <c r="L107" s="650"/>
      <c r="M107" s="650"/>
      <c r="N107" s="650"/>
      <c r="O107" s="650"/>
      <c r="P107" s="650"/>
      <c r="Q107" s="650"/>
      <c r="R107" s="650"/>
      <c r="S107" s="651"/>
      <c r="T107" s="172"/>
      <c r="U107" s="172"/>
      <c r="V107" s="172"/>
      <c r="W107" s="172"/>
      <c r="X107" s="172"/>
      <c r="Y107" s="172"/>
    </row>
    <row r="108" spans="1:25" ht="20.25" customHeight="1">
      <c r="A108" s="448" t="s">
        <v>653</v>
      </c>
      <c r="B108" s="448"/>
      <c r="C108" s="448"/>
      <c r="D108" s="448"/>
      <c r="E108" s="448"/>
      <c r="F108" s="448"/>
      <c r="G108" s="448"/>
      <c r="H108" s="448"/>
      <c r="I108" s="448"/>
      <c r="J108" s="448"/>
      <c r="K108" s="448"/>
      <c r="L108" s="448"/>
      <c r="M108" s="448"/>
      <c r="N108" s="448"/>
      <c r="O108" s="448"/>
      <c r="P108" s="448"/>
      <c r="Q108" s="448"/>
      <c r="R108" s="448"/>
      <c r="S108" s="448"/>
      <c r="T108" s="172"/>
      <c r="U108" s="195"/>
      <c r="V108" s="195"/>
      <c r="W108" s="195"/>
      <c r="X108" s="195"/>
      <c r="Y108" s="195"/>
    </row>
    <row r="109" spans="1:25" ht="16.5" customHeight="1">
      <c r="A109" s="646" t="s">
        <v>1</v>
      </c>
      <c r="B109" s="647"/>
      <c r="C109" s="647"/>
      <c r="D109" s="647"/>
      <c r="E109" s="647"/>
      <c r="F109" s="647"/>
      <c r="G109" s="647"/>
      <c r="H109" s="647"/>
      <c r="I109" s="647"/>
      <c r="J109" s="647"/>
      <c r="K109" s="647"/>
      <c r="L109" s="647"/>
      <c r="M109" s="647"/>
      <c r="N109" s="647"/>
      <c r="O109" s="647"/>
      <c r="P109" s="647"/>
      <c r="Q109" s="647"/>
      <c r="R109" s="647"/>
      <c r="S109" s="648"/>
      <c r="T109" s="172"/>
      <c r="U109" s="172"/>
      <c r="V109" s="172"/>
      <c r="W109" s="172"/>
      <c r="X109" s="172"/>
      <c r="Y109" s="172"/>
    </row>
    <row r="110" spans="1:25" ht="16.5" customHeight="1">
      <c r="A110" s="646" t="s">
        <v>368</v>
      </c>
      <c r="B110" s="647"/>
      <c r="C110" s="647"/>
      <c r="D110" s="647"/>
      <c r="E110" s="647"/>
      <c r="F110" s="647"/>
      <c r="G110" s="647"/>
      <c r="H110" s="647"/>
      <c r="I110" s="647"/>
      <c r="J110" s="647"/>
      <c r="K110" s="647"/>
      <c r="L110" s="647"/>
      <c r="M110" s="647"/>
      <c r="N110" s="647"/>
      <c r="O110" s="647"/>
      <c r="P110" s="647"/>
      <c r="Q110" s="647"/>
      <c r="R110" s="647"/>
      <c r="S110" s="648"/>
      <c r="T110" s="172"/>
      <c r="U110" s="172"/>
      <c r="V110" s="172"/>
      <c r="W110" s="172"/>
      <c r="X110" s="172"/>
      <c r="Y110" s="172"/>
    </row>
    <row r="111" spans="1:25" ht="16.5" customHeight="1">
      <c r="A111" s="652" t="s">
        <v>642</v>
      </c>
      <c r="B111" s="652"/>
      <c r="C111" s="652"/>
      <c r="D111" s="652"/>
      <c r="E111" s="652"/>
      <c r="F111" s="652"/>
      <c r="G111" s="652"/>
      <c r="H111" s="652"/>
      <c r="I111" s="652"/>
      <c r="J111" s="652"/>
      <c r="K111" s="652"/>
      <c r="L111" s="652"/>
      <c r="M111" s="652"/>
      <c r="N111" s="652"/>
      <c r="O111" s="652"/>
      <c r="P111" s="652"/>
      <c r="Q111" s="652"/>
      <c r="R111" s="652"/>
      <c r="S111" s="652"/>
      <c r="T111" s="1"/>
      <c r="U111" s="1"/>
      <c r="V111" s="1"/>
      <c r="W111" s="1"/>
      <c r="X111" s="1"/>
      <c r="Y111" s="172"/>
    </row>
    <row r="112" spans="1:25" ht="16.5" customHeight="1">
      <c r="A112" s="681" t="s">
        <v>652</v>
      </c>
      <c r="B112" s="681"/>
      <c r="C112" s="681"/>
      <c r="D112" s="681"/>
      <c r="E112" s="681"/>
      <c r="F112" s="681"/>
      <c r="G112" s="681"/>
      <c r="H112" s="681"/>
      <c r="I112" s="681"/>
      <c r="J112" s="681"/>
      <c r="K112" s="681"/>
      <c r="L112" s="681"/>
      <c r="M112" s="681"/>
      <c r="N112" s="681"/>
      <c r="O112" s="681"/>
      <c r="P112" s="681"/>
      <c r="Q112" s="681"/>
      <c r="R112" s="681"/>
      <c r="S112" s="681"/>
      <c r="T112" s="1"/>
      <c r="U112" s="1"/>
      <c r="V112" s="1"/>
      <c r="W112" s="1"/>
      <c r="X112" s="1"/>
      <c r="Y112" s="172"/>
    </row>
    <row r="113" spans="1:25" ht="16.5" customHeight="1">
      <c r="A113" s="646" t="s">
        <v>369</v>
      </c>
      <c r="B113" s="647"/>
      <c r="C113" s="647"/>
      <c r="D113" s="647"/>
      <c r="E113" s="647"/>
      <c r="F113" s="647"/>
      <c r="G113" s="647"/>
      <c r="H113" s="647"/>
      <c r="I113" s="647"/>
      <c r="J113" s="647"/>
      <c r="K113" s="647"/>
      <c r="L113" s="647"/>
      <c r="M113" s="647"/>
      <c r="N113" s="647"/>
      <c r="O113" s="647"/>
      <c r="P113" s="647"/>
      <c r="Q113" s="647"/>
      <c r="R113" s="647"/>
      <c r="S113" s="648"/>
      <c r="T113" s="196"/>
      <c r="U113" s="196"/>
      <c r="V113" s="196"/>
      <c r="W113" s="196"/>
      <c r="X113" s="196"/>
      <c r="Y113" s="172"/>
    </row>
    <row r="114" spans="1:25" ht="16.5" customHeight="1">
      <c r="A114" s="646" t="s">
        <v>654</v>
      </c>
      <c r="B114" s="647"/>
      <c r="C114" s="647"/>
      <c r="D114" s="647"/>
      <c r="E114" s="647"/>
      <c r="F114" s="647"/>
      <c r="G114" s="647"/>
      <c r="H114" s="647"/>
      <c r="I114" s="647"/>
      <c r="J114" s="647"/>
      <c r="K114" s="647"/>
      <c r="L114" s="647"/>
      <c r="M114" s="647"/>
      <c r="N114" s="647"/>
      <c r="O114" s="647"/>
      <c r="P114" s="647"/>
      <c r="Q114" s="647"/>
      <c r="R114" s="647"/>
      <c r="S114" s="648"/>
      <c r="T114" s="1"/>
      <c r="U114" s="1"/>
      <c r="V114" s="1"/>
      <c r="W114" s="1"/>
      <c r="X114" s="1"/>
      <c r="Y114" s="172"/>
    </row>
    <row r="115" spans="1:25" ht="16.5" customHeight="1">
      <c r="A115" s="649" t="s">
        <v>655</v>
      </c>
      <c r="B115" s="650"/>
      <c r="C115" s="650"/>
      <c r="D115" s="650"/>
      <c r="E115" s="650"/>
      <c r="F115" s="650"/>
      <c r="G115" s="650"/>
      <c r="H115" s="650"/>
      <c r="I115" s="650"/>
      <c r="J115" s="650"/>
      <c r="K115" s="650"/>
      <c r="L115" s="650"/>
      <c r="M115" s="650"/>
      <c r="N115" s="650"/>
      <c r="O115" s="650"/>
      <c r="P115" s="650"/>
      <c r="Q115" s="650"/>
      <c r="R115" s="650"/>
      <c r="S115" s="651"/>
      <c r="T115" s="1"/>
      <c r="U115" s="1"/>
      <c r="V115" s="1"/>
      <c r="W115" s="1"/>
      <c r="X115" s="1"/>
      <c r="Y115" s="172"/>
    </row>
    <row r="116" spans="1:25" ht="24.75" customHeight="1">
      <c r="A116" s="586" t="s">
        <v>370</v>
      </c>
      <c r="B116" s="584"/>
      <c r="C116" s="584"/>
      <c r="D116" s="584"/>
      <c r="E116" s="584"/>
      <c r="F116" s="584"/>
      <c r="G116" s="584"/>
      <c r="H116" s="584"/>
      <c r="I116" s="584"/>
      <c r="J116" s="584"/>
      <c r="K116" s="584" t="s">
        <v>371</v>
      </c>
      <c r="L116" s="584"/>
      <c r="M116" s="584"/>
      <c r="N116" s="584"/>
      <c r="O116" s="584"/>
      <c r="P116" s="584"/>
      <c r="Q116" s="584"/>
      <c r="R116" s="584"/>
      <c r="S116" s="585"/>
      <c r="T116" s="172"/>
      <c r="U116" s="172"/>
      <c r="V116" s="172"/>
      <c r="W116" s="172"/>
      <c r="X116" s="172"/>
      <c r="Y116" s="172"/>
    </row>
    <row r="117" spans="1:19" ht="24.75" customHeight="1">
      <c r="A117" s="569"/>
      <c r="B117" s="570"/>
      <c r="C117" s="570"/>
      <c r="D117" s="570"/>
      <c r="E117" s="570"/>
      <c r="F117" s="570"/>
      <c r="G117" s="570"/>
      <c r="H117" s="570"/>
      <c r="I117" s="570"/>
      <c r="J117" s="570"/>
      <c r="K117" s="570"/>
      <c r="L117" s="570"/>
      <c r="M117" s="570"/>
      <c r="N117" s="570"/>
      <c r="O117" s="570"/>
      <c r="P117" s="570"/>
      <c r="Q117" s="570"/>
      <c r="R117" s="570"/>
      <c r="S117" s="572"/>
    </row>
    <row r="118" ht="16.5" customHeight="1">
      <c r="H118" s="12"/>
    </row>
    <row r="119" ht="16.5" customHeight="1">
      <c r="H119" s="12"/>
    </row>
    <row r="120" ht="16.5" customHeight="1">
      <c r="H120" s="12"/>
    </row>
  </sheetData>
  <sheetProtection/>
  <mergeCells count="73">
    <mergeCell ref="A112:S112"/>
    <mergeCell ref="A113:S113"/>
    <mergeCell ref="A1:I4"/>
    <mergeCell ref="J1:N5"/>
    <mergeCell ref="O1:S5"/>
    <mergeCell ref="A5:I5"/>
    <mergeCell ref="A6:S6"/>
    <mergeCell ref="A14:K14"/>
    <mergeCell ref="L14:S14"/>
    <mergeCell ref="A15:K15"/>
    <mergeCell ref="L15:S15"/>
    <mergeCell ref="A16:K16"/>
    <mergeCell ref="L16:S16"/>
    <mergeCell ref="H26:K26"/>
    <mergeCell ref="H21:K21"/>
    <mergeCell ref="A7:S7"/>
    <mergeCell ref="A8:L8"/>
    <mergeCell ref="M8:S8"/>
    <mergeCell ref="L19:M19"/>
    <mergeCell ref="N19:N20"/>
    <mergeCell ref="H51:K51"/>
    <mergeCell ref="H46:K46"/>
    <mergeCell ref="H41:K41"/>
    <mergeCell ref="H36:K36"/>
    <mergeCell ref="H31:K31"/>
    <mergeCell ref="S19:S20"/>
    <mergeCell ref="Q19:Q20"/>
    <mergeCell ref="K19:K20"/>
    <mergeCell ref="I19:I20"/>
    <mergeCell ref="J19:J20"/>
    <mergeCell ref="A11:S12"/>
    <mergeCell ref="M9:S9"/>
    <mergeCell ref="M10:S10"/>
    <mergeCell ref="A9:L10"/>
    <mergeCell ref="A13:K13"/>
    <mergeCell ref="L13:S13"/>
    <mergeCell ref="A17:K17"/>
    <mergeCell ref="L17:S17"/>
    <mergeCell ref="A18:K18"/>
    <mergeCell ref="L18:S18"/>
    <mergeCell ref="T19:T20"/>
    <mergeCell ref="O19:O20"/>
    <mergeCell ref="A19:A20"/>
    <mergeCell ref="D19:D20"/>
    <mergeCell ref="H19:H20"/>
    <mergeCell ref="B19:B20"/>
    <mergeCell ref="C19:C20"/>
    <mergeCell ref="E19:E20"/>
    <mergeCell ref="F19:F20"/>
    <mergeCell ref="G19:G20"/>
    <mergeCell ref="P19:P20"/>
    <mergeCell ref="R19:R20"/>
    <mergeCell ref="H61:K61"/>
    <mergeCell ref="H66:K66"/>
    <mergeCell ref="H71:K71"/>
    <mergeCell ref="H56:K56"/>
    <mergeCell ref="H76:K76"/>
    <mergeCell ref="A116:J117"/>
    <mergeCell ref="K116:S117"/>
    <mergeCell ref="H100:J100"/>
    <mergeCell ref="H81:K81"/>
    <mergeCell ref="H86:K86"/>
    <mergeCell ref="H91:K91"/>
    <mergeCell ref="H96:K96"/>
    <mergeCell ref="H101:K101"/>
    <mergeCell ref="A114:S114"/>
    <mergeCell ref="A115:S115"/>
    <mergeCell ref="A106:S106"/>
    <mergeCell ref="A107:S107"/>
    <mergeCell ref="A108:S108"/>
    <mergeCell ref="A109:S109"/>
    <mergeCell ref="A110:S110"/>
    <mergeCell ref="A111:S111"/>
  </mergeCells>
  <printOptions/>
  <pageMargins left="0.2362204724409449" right="0.2362204724409449" top="0.7480314960629921" bottom="0.7480314960629921" header="0.31496062992125984" footer="0.31496062992125984"/>
  <pageSetup horizontalDpi="300" verticalDpi="3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БИАТЛОН</dc:creator>
  <cp:keywords/>
  <dc:description/>
  <cp:lastModifiedBy>Sup_user</cp:lastModifiedBy>
  <cp:lastPrinted>2015-02-24T06:40:24Z</cp:lastPrinted>
  <dcterms:created xsi:type="dcterms:W3CDTF">2013-10-03T10:19:11Z</dcterms:created>
  <dcterms:modified xsi:type="dcterms:W3CDTF">2015-02-25T10:21:41Z</dcterms:modified>
  <cp:category/>
  <cp:version/>
  <cp:contentType/>
  <cp:contentStatus/>
</cp:coreProperties>
</file>